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https://clbps365.sharepoint.com/sites/Beleid/Echoscopie/Scoreformulieren en logboek-templates SEO/TTSEO/Vanaf 27 mei 2026/"/>
    </mc:Choice>
  </mc:AlternateContent>
  <xr:revisionPtr revIDLastSave="20" documentId="8_{8A3D8A97-E4EF-45BC-8205-5E7410AD56E4}" xr6:coauthVersionLast="47" xr6:coauthVersionMax="47" xr10:uidLastSave="{1968BF15-6383-4C80-B848-4E56429F8D69}"/>
  <workbookProtection workbookAlgorithmName="SHA-512" workbookHashValue="ClqY8LclMBARu7r75GuGi3onxnGIwjbXjSsFk15bYxIMkJu0xg0m/4nzZUd5ShevwjuOYfiJQOflBzKJVLl+oQ==" workbookSaltValue="ZV3RXXuMHtJbvkGFcIskJw==" workbookSpinCount="100000" lockStructure="1"/>
  <bookViews>
    <workbookView xWindow="26140" yWindow="1020" windowWidth="14400" windowHeight="8170" tabRatio="403" firstSheet="3" activeTab="4" xr2:uid="{D25FEAF8-D49D-40BC-A69B-A1DA080B435B}"/>
  </bookViews>
  <sheets>
    <sheet name="Versiebeheer" sheetId="4" r:id="rId1"/>
    <sheet name="Scoreformulier beoordeling" sheetId="1" r:id="rId2"/>
    <sheet name="Tijdsregistratie beoordelaar" sheetId="3" r:id="rId3"/>
    <sheet name="Data exportblad" sheetId="2" r:id="rId4"/>
    <sheet name="Besluiten" sheetId="5" r:id="rId5"/>
  </sheets>
  <definedNames>
    <definedName name="_xlnm.Print_Area" localSheetId="1">'Scoreformulier beoordeling'!$C$1:$Q$287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 i="1" l="1"/>
  <c r="J147" i="1" s="1"/>
  <c r="L143" i="1"/>
  <c r="J143" i="1" s="1"/>
  <c r="L138" i="1"/>
  <c r="J138" i="1" s="1"/>
  <c r="L133" i="1"/>
  <c r="J133" i="1" s="1"/>
  <c r="L125" i="1"/>
  <c r="J125" i="1" s="1"/>
  <c r="L71" i="1"/>
  <c r="J71" i="1" s="1"/>
  <c r="L63" i="1"/>
  <c r="J63" i="1" s="1"/>
  <c r="L51" i="1"/>
  <c r="J51" i="1" s="1"/>
  <c r="J88" i="1" s="1"/>
  <c r="H201" i="1"/>
  <c r="I201" i="1"/>
  <c r="H158" i="1"/>
  <c r="G266" i="1"/>
  <c r="F266" i="1"/>
  <c r="E266" i="1"/>
  <c r="B3" i="2"/>
  <c r="C3" i="2"/>
  <c r="E150" i="1"/>
  <c r="F150" i="1"/>
  <c r="G150" i="1"/>
  <c r="I147" i="1"/>
  <c r="H147" i="1"/>
  <c r="AL3" i="2" s="1"/>
  <c r="I145" i="1"/>
  <c r="H145" i="1"/>
  <c r="AK3" i="2" s="1"/>
  <c r="J150" i="1" l="1"/>
  <c r="H150" i="1"/>
  <c r="G88" i="1"/>
  <c r="F88" i="1"/>
  <c r="E88" i="1"/>
  <c r="G224" i="1"/>
  <c r="F224" i="1"/>
  <c r="E224" i="1"/>
  <c r="M221" i="1"/>
  <c r="I221" i="1"/>
  <c r="DX3" i="2" s="1"/>
  <c r="H221" i="1"/>
  <c r="BJ3" i="2" s="1"/>
  <c r="I219" i="1"/>
  <c r="DW3" i="2" s="1"/>
  <c r="H219" i="1"/>
  <c r="BI3" i="2" s="1"/>
  <c r="I79" i="1"/>
  <c r="CD3" i="2" s="1"/>
  <c r="H79" i="1"/>
  <c r="P3" i="2" s="1"/>
  <c r="I77" i="1"/>
  <c r="CC3" i="2" s="1"/>
  <c r="H77" i="1"/>
  <c r="O3" i="2" s="1"/>
  <c r="J227" i="1" l="1"/>
  <c r="H88" i="1"/>
  <c r="H224" i="1"/>
  <c r="I224" i="1"/>
  <c r="F3" i="2"/>
  <c r="A3" i="2"/>
  <c r="I249" i="1" l="1"/>
  <c r="ED3" i="2" s="1"/>
  <c r="H249" i="1"/>
  <c r="BP3" i="2" s="1"/>
  <c r="I246" i="1"/>
  <c r="EC3" i="2" s="1"/>
  <c r="H246" i="1"/>
  <c r="BO3" i="2" s="1"/>
  <c r="I244" i="1"/>
  <c r="EB3" i="2" s="1"/>
  <c r="H244" i="1"/>
  <c r="BN3" i="2" s="1"/>
  <c r="G217" i="1"/>
  <c r="F217" i="1"/>
  <c r="E217" i="1"/>
  <c r="I214" i="1"/>
  <c r="DV3" i="2" s="1"/>
  <c r="H214" i="1"/>
  <c r="BH3" i="2" s="1"/>
  <c r="I211" i="1"/>
  <c r="DU3" i="2" s="1"/>
  <c r="H211" i="1"/>
  <c r="BG3" i="2" s="1"/>
  <c r="I208" i="1"/>
  <c r="DT3" i="2" s="1"/>
  <c r="H208" i="1"/>
  <c r="BF3" i="2" s="1"/>
  <c r="I205" i="1"/>
  <c r="DS3" i="2" s="1"/>
  <c r="H205" i="1"/>
  <c r="BE3" i="2" s="1"/>
  <c r="DR3" i="2"/>
  <c r="BD3" i="2"/>
  <c r="I198" i="1"/>
  <c r="DQ3" i="2" s="1"/>
  <c r="H198" i="1"/>
  <c r="BC3" i="2" s="1"/>
  <c r="I194" i="1"/>
  <c r="DP3" i="2" s="1"/>
  <c r="H194" i="1"/>
  <c r="BB3" i="2" s="1"/>
  <c r="I191" i="1"/>
  <c r="H191" i="1"/>
  <c r="BA3" i="2" s="1"/>
  <c r="G189" i="1"/>
  <c r="F189" i="1"/>
  <c r="E189" i="1"/>
  <c r="I187" i="1"/>
  <c r="DN3" i="2" s="1"/>
  <c r="H187" i="1"/>
  <c r="AZ3" i="2" s="1"/>
  <c r="I185" i="1"/>
  <c r="DM3" i="2" s="1"/>
  <c r="H185" i="1"/>
  <c r="AY3" i="2" s="1"/>
  <c r="I181" i="1"/>
  <c r="DL3" i="2" s="1"/>
  <c r="H181" i="1"/>
  <c r="AX3" i="2" s="1"/>
  <c r="I178" i="1"/>
  <c r="DK3" i="2" s="1"/>
  <c r="H178" i="1"/>
  <c r="AW3" i="2" s="1"/>
  <c r="I175" i="1"/>
  <c r="DJ3" i="2" s="1"/>
  <c r="H175" i="1"/>
  <c r="AV3" i="2" s="1"/>
  <c r="I171" i="1"/>
  <c r="DI3" i="2" s="1"/>
  <c r="H171" i="1"/>
  <c r="AU3" i="2" s="1"/>
  <c r="I168" i="1"/>
  <c r="DH3" i="2" s="1"/>
  <c r="H168" i="1"/>
  <c r="AT3" i="2" s="1"/>
  <c r="I165" i="1"/>
  <c r="DG3" i="2" s="1"/>
  <c r="H165" i="1"/>
  <c r="AS3" i="2" s="1"/>
  <c r="G164" i="1"/>
  <c r="F164" i="1"/>
  <c r="E164" i="1"/>
  <c r="G162" i="1"/>
  <c r="F162" i="1"/>
  <c r="E162" i="1"/>
  <c r="I161" i="1"/>
  <c r="DF3" i="2" s="1"/>
  <c r="H161" i="1"/>
  <c r="AR3" i="2" s="1"/>
  <c r="I159" i="1"/>
  <c r="DE3" i="2" s="1"/>
  <c r="H159" i="1"/>
  <c r="AQ3" i="2" s="1"/>
  <c r="AP3" i="2"/>
  <c r="I158" i="1"/>
  <c r="DD3" i="2" s="1"/>
  <c r="I156" i="1"/>
  <c r="DC3" i="2" s="1"/>
  <c r="H156" i="1"/>
  <c r="AO3" i="2" s="1"/>
  <c r="I143" i="1"/>
  <c r="CZ3" i="2" s="1"/>
  <c r="H143" i="1"/>
  <c r="AJ3" i="2" s="1"/>
  <c r="I141" i="1"/>
  <c r="CY3" i="2" s="1"/>
  <c r="H141" i="1"/>
  <c r="AI3" i="2" s="1"/>
  <c r="I138" i="1"/>
  <c r="CX3" i="2" s="1"/>
  <c r="H138" i="1"/>
  <c r="AH3" i="2" s="1"/>
  <c r="I136" i="1"/>
  <c r="CW3" i="2" s="1"/>
  <c r="H136" i="1"/>
  <c r="AG3" i="2" s="1"/>
  <c r="I133" i="1"/>
  <c r="CV3" i="2" s="1"/>
  <c r="H133" i="1"/>
  <c r="AF3" i="2" s="1"/>
  <c r="I131" i="1"/>
  <c r="CU3" i="2" s="1"/>
  <c r="H131" i="1"/>
  <c r="AE3" i="2" s="1"/>
  <c r="G121" i="1"/>
  <c r="F121" i="1"/>
  <c r="E121" i="1"/>
  <c r="I117" i="1"/>
  <c r="CR3" i="2" s="1"/>
  <c r="H117" i="1"/>
  <c r="AB3" i="2" s="1"/>
  <c r="I115" i="1"/>
  <c r="CQ3" i="2" s="1"/>
  <c r="H115" i="1"/>
  <c r="AA3" i="2" s="1"/>
  <c r="G108" i="1"/>
  <c r="F108" i="1"/>
  <c r="E108" i="1"/>
  <c r="G107" i="1"/>
  <c r="F107" i="1"/>
  <c r="E107" i="1"/>
  <c r="G105" i="1"/>
  <c r="F105" i="1"/>
  <c r="E105" i="1"/>
  <c r="I104" i="1"/>
  <c r="CN3" i="2" s="1"/>
  <c r="H104" i="1"/>
  <c r="X3" i="2" s="1"/>
  <c r="I102" i="1"/>
  <c r="CM3" i="2" s="1"/>
  <c r="H102" i="1"/>
  <c r="W3" i="2" s="1"/>
  <c r="G94" i="1"/>
  <c r="F94" i="1"/>
  <c r="E94" i="1"/>
  <c r="G97" i="1"/>
  <c r="F97" i="1"/>
  <c r="E97" i="1"/>
  <c r="G96" i="1"/>
  <c r="F96" i="1"/>
  <c r="E96" i="1"/>
  <c r="G93" i="1"/>
  <c r="F93" i="1"/>
  <c r="E93" i="1"/>
  <c r="I92" i="1"/>
  <c r="CJ3" i="2" s="1"/>
  <c r="H92" i="1"/>
  <c r="T3" i="2" s="1"/>
  <c r="I90" i="1"/>
  <c r="CI3" i="2" s="1"/>
  <c r="H90" i="1"/>
  <c r="S3" i="2" s="1"/>
  <c r="I84" i="1"/>
  <c r="CF3" i="2" s="1"/>
  <c r="H84" i="1"/>
  <c r="R3" i="2" s="1"/>
  <c r="I82" i="1"/>
  <c r="H82" i="1"/>
  <c r="Q3" i="2" s="1"/>
  <c r="G75" i="1"/>
  <c r="F75" i="1"/>
  <c r="E75" i="1"/>
  <c r="G74" i="1"/>
  <c r="F74" i="1"/>
  <c r="E74" i="1"/>
  <c r="G72" i="1"/>
  <c r="F72" i="1"/>
  <c r="E72" i="1"/>
  <c r="I71" i="1"/>
  <c r="CB3" i="2" s="1"/>
  <c r="H71" i="1"/>
  <c r="N3" i="2" s="1"/>
  <c r="I69" i="1"/>
  <c r="CA3" i="2" s="1"/>
  <c r="H69" i="1"/>
  <c r="M3" i="2" s="1"/>
  <c r="G64" i="1"/>
  <c r="F64" i="1"/>
  <c r="E64" i="1"/>
  <c r="H217" i="1" l="1"/>
  <c r="F225" i="1"/>
  <c r="E225" i="1"/>
  <c r="G225" i="1"/>
  <c r="CG3" i="2"/>
  <c r="CE3" i="2"/>
  <c r="CH3" i="2"/>
  <c r="I217" i="1"/>
  <c r="DO3" i="2"/>
  <c r="H97" i="1"/>
  <c r="H75" i="1"/>
  <c r="H225" i="1" l="1"/>
  <c r="EI3" i="2"/>
  <c r="D15" i="1"/>
  <c r="M15" i="1" s="1"/>
  <c r="K15" i="1" s="1"/>
  <c r="I55" i="1"/>
  <c r="BX3" i="2" s="1"/>
  <c r="H55" i="1"/>
  <c r="J3" i="2" s="1"/>
  <c r="I51" i="1"/>
  <c r="BW3" i="2" s="1"/>
  <c r="H51" i="1"/>
  <c r="I3" i="2" s="1"/>
  <c r="I49" i="1"/>
  <c r="H49" i="1"/>
  <c r="H3" i="2" s="1"/>
  <c r="H61" i="1"/>
  <c r="K3" i="2" s="1"/>
  <c r="I61" i="1"/>
  <c r="BY3" i="2" s="1"/>
  <c r="H63" i="1"/>
  <c r="L3" i="2" s="1"/>
  <c r="I63" i="1"/>
  <c r="BZ3" i="2" s="1"/>
  <c r="E66" i="1"/>
  <c r="F66" i="1"/>
  <c r="G66" i="1"/>
  <c r="E68" i="1"/>
  <c r="F68" i="1"/>
  <c r="G68" i="1"/>
  <c r="H98" i="1"/>
  <c r="U3" i="2" s="1"/>
  <c r="I98" i="1"/>
  <c r="CK3" i="2" s="1"/>
  <c r="H100" i="1"/>
  <c r="V3" i="2" s="1"/>
  <c r="I100" i="1"/>
  <c r="CL3" i="2" s="1"/>
  <c r="E101" i="1"/>
  <c r="F101" i="1"/>
  <c r="G101" i="1"/>
  <c r="BV3" i="2" l="1"/>
  <c r="I88" i="1"/>
  <c r="I108" i="1"/>
  <c r="H68" i="1"/>
  <c r="H261" i="1" l="1"/>
  <c r="BS3" i="2" s="1"/>
  <c r="H258" i="1"/>
  <c r="BR3" i="2" s="1"/>
  <c r="G3" i="2" l="1"/>
  <c r="E3" i="2" l="1"/>
  <c r="D3" i="2"/>
  <c r="I110" i="1" l="1"/>
  <c r="CO3" i="2" s="1"/>
  <c r="I112" i="1"/>
  <c r="CP3" i="2" s="1"/>
  <c r="I123" i="1"/>
  <c r="I125" i="1"/>
  <c r="CT3" i="2" s="1"/>
  <c r="I152" i="1"/>
  <c r="DA3" i="2" s="1"/>
  <c r="I154" i="1"/>
  <c r="DB3" i="2" s="1"/>
  <c r="I261" i="1"/>
  <c r="EG3" i="2" s="1"/>
  <c r="H152" i="1"/>
  <c r="AM3" i="2" s="1"/>
  <c r="H125" i="1"/>
  <c r="AD3" i="2" s="1"/>
  <c r="H154" i="1"/>
  <c r="AN3" i="2" s="1"/>
  <c r="CS3" i="2" l="1"/>
  <c r="I150" i="1"/>
  <c r="I189" i="1"/>
  <c r="I121" i="1"/>
  <c r="H123" i="1"/>
  <c r="AC3" i="2" s="1"/>
  <c r="H112" i="1"/>
  <c r="Z3" i="2" s="1"/>
  <c r="H110" i="1"/>
  <c r="Y3" i="2" s="1"/>
  <c r="H256" i="1"/>
  <c r="BQ3" i="2" s="1"/>
  <c r="I239" i="1"/>
  <c r="EA3" i="2" s="1"/>
  <c r="I256" i="1"/>
  <c r="EE3" i="2" s="1"/>
  <c r="I258" i="1"/>
  <c r="EF3" i="2" s="1"/>
  <c r="H239" i="1"/>
  <c r="BM3" i="2" s="1"/>
  <c r="I232" i="1"/>
  <c r="DZ3" i="2" s="1"/>
  <c r="H232" i="1" l="1"/>
  <c r="BL3" i="2" s="1"/>
  <c r="G126" i="1"/>
  <c r="G226" i="1" s="1"/>
  <c r="F126" i="1"/>
  <c r="F226" i="1" s="1"/>
  <c r="E126" i="1"/>
  <c r="E226" i="1" s="1"/>
  <c r="G283" i="1" l="1"/>
  <c r="G284" i="1" s="1"/>
  <c r="H108" i="1"/>
  <c r="H189" i="1"/>
  <c r="F283" i="1"/>
  <c r="F284" i="1" s="1"/>
  <c r="E283" i="1"/>
  <c r="E284" i="1" s="1"/>
  <c r="H121" i="1"/>
  <c r="G267" i="1"/>
  <c r="E267" i="1"/>
  <c r="F281" i="1"/>
  <c r="F282" i="1" s="1"/>
  <c r="F267" i="1"/>
  <c r="G281" i="1"/>
  <c r="G282" i="1" s="1"/>
  <c r="F285" i="1" l="1"/>
  <c r="F286" i="1" s="1"/>
  <c r="G285" i="1"/>
  <c r="G286" i="1" s="1"/>
  <c r="I226" i="1"/>
  <c r="DY3" i="2" s="1"/>
  <c r="BK3" i="2"/>
  <c r="I267" i="1"/>
  <c r="EH3" i="2" s="1"/>
  <c r="E281" i="1"/>
  <c r="E282" i="1" s="1"/>
  <c r="H266" i="1"/>
  <c r="BT3" i="2" s="1"/>
  <c r="H283" i="1"/>
  <c r="H284" i="1" s="1"/>
  <c r="E285" i="1" l="1"/>
  <c r="E286" i="1" s="1"/>
  <c r="H281" i="1"/>
  <c r="H282" i="1" s="1"/>
  <c r="H285" i="1" l="1"/>
  <c r="D14" i="1" l="1"/>
  <c r="H286" i="1"/>
  <c r="E14" i="1" s="1"/>
  <c r="M14" i="1" l="1"/>
  <c r="K14" i="1" s="1"/>
  <c r="L14" i="1" s="1"/>
  <c r="D16" i="1" s="1"/>
</calcChain>
</file>

<file path=xl/sharedStrings.xml><?xml version="1.0" encoding="utf-8"?>
<sst xmlns="http://schemas.openxmlformats.org/spreadsheetml/2006/main" count="597" uniqueCount="322">
  <si>
    <t>Naam echocentrum en plaatsnaam</t>
  </si>
  <si>
    <t>Naam beoordelaar</t>
  </si>
  <si>
    <t>Datum beoordeling</t>
  </si>
  <si>
    <t>Identificerende code</t>
  </si>
  <si>
    <t>Score</t>
  </si>
  <si>
    <t>Structurele fout</t>
  </si>
  <si>
    <t>Conclusie beoordeling TTSEO</t>
  </si>
  <si>
    <t>Bij vergroting</t>
  </si>
  <si>
    <t>Bij doorsnede of calliperplaatsing</t>
  </si>
  <si>
    <t>Bij doorsnede op een item waarvoor een structurele fout gescoord kan worden</t>
  </si>
  <si>
    <t>Score 1 of 0 of a
1 = goed
0 = onvoldoende
a = geen afbeelding</t>
  </si>
  <si>
    <t>Score 2 of 0 of a
2 = goed
0 = onvoldoende
a = geen afbeelding</t>
  </si>
  <si>
    <t>Score 2 of 1 of 0 of a
2 = goed
1 = voldoende maar niet optimaal afgebeeld
0 = onvoldoende
a = geen afbeelding</t>
  </si>
  <si>
    <t>NBD: Axiale doorsnede: transventriculair vlak</t>
  </si>
  <si>
    <t>NBD: Axiale doorsnede: transcerebellair vlak</t>
  </si>
  <si>
    <t>NBD: Wervelkolom sagittaal</t>
  </si>
  <si>
    <t>Hart: Vierkamerbeeld</t>
  </si>
  <si>
    <t>Hart: Linker uitstroombaan</t>
  </si>
  <si>
    <t>Hart: Rechter uitstroombaan</t>
  </si>
  <si>
    <t>Hart: 3 vessel view</t>
  </si>
  <si>
    <t>ALGEMEEN</t>
  </si>
  <si>
    <t>Casus 1</t>
  </si>
  <si>
    <t>Casus 2</t>
  </si>
  <si>
    <t>Casus 3</t>
  </si>
  <si>
    <t>Datum TTSEO</t>
  </si>
  <si>
    <t>Geboortedatum zwangere</t>
  </si>
  <si>
    <t>Type echoapparaat</t>
  </si>
  <si>
    <t>FOETALE ANATOMIE</t>
  </si>
  <si>
    <t>Totaal</t>
  </si>
  <si>
    <t>Totaal 'a'</t>
  </si>
  <si>
    <t>Structuur</t>
  </si>
  <si>
    <t>Advies</t>
  </si>
  <si>
    <t>Centraal zenuwstelsel</t>
  </si>
  <si>
    <t>Axiale doorsnede: transventriculair vlak
Beoordeling schedelbot/hersenstructuur</t>
  </si>
  <si>
    <t>Vergroting</t>
  </si>
  <si>
    <t>meer vergroten</t>
  </si>
  <si>
    <t>minder vergroten</t>
  </si>
  <si>
    <t>Doorsnede</t>
  </si>
  <si>
    <t>midline horizontaal in beeld brengen</t>
  </si>
  <si>
    <t>cavum septum pellucidum op 1/3 van de voor-achterwaartse afstand in beeld brengen</t>
  </si>
  <si>
    <t>anders:</t>
  </si>
  <si>
    <t>Plaatsing calipers</t>
  </si>
  <si>
    <t xml:space="preserve">meten ter hoogte van sulcus parieto-occipitalis </t>
  </si>
  <si>
    <t>ruimer meten</t>
  </si>
  <si>
    <t>krapper meten</t>
  </si>
  <si>
    <t>callipers recht tegenover elkaar plaatsen</t>
  </si>
  <si>
    <t>Axiale doorsnede: transcerebellair vlak</t>
  </si>
  <si>
    <t xml:space="preserve">meer vergroten </t>
  </si>
  <si>
    <t xml:space="preserve">cavum septum pellucidum in beeld brengen </t>
  </si>
  <si>
    <t>cisterna magna in beeld brengen</t>
  </si>
  <si>
    <t>nuchal fold in beeld brengen</t>
  </si>
  <si>
    <t xml:space="preserve">beide zijden van cerebellum als symmetrische ronde vorm in beeld brengen </t>
  </si>
  <si>
    <t>Wervelkolom-sagittaal</t>
  </si>
  <si>
    <t>sagittale doorsnede is nodig voor goede beoordeling wervelkolom</t>
  </si>
  <si>
    <t xml:space="preserve">liefst rug anterior in beeld brengen </t>
  </si>
  <si>
    <t xml:space="preserve">cervicaal t/m sacraal gedeelte in beeld brengen </t>
  </si>
  <si>
    <t>gehele huidlijn in beeld brengen</t>
  </si>
  <si>
    <t>huidlijn moet los zijn van uteruswand</t>
  </si>
  <si>
    <t>coronale doorsnede is nodig voor een goede beoordeling wervelkolom</t>
  </si>
  <si>
    <t xml:space="preserve">wervellichamen mogen niet zichtbaar zijn, alleen de processus transversus </t>
  </si>
  <si>
    <t xml:space="preserve">Gelaat </t>
  </si>
  <si>
    <t>Sagittale doorsnede profiel</t>
  </si>
  <si>
    <t>midsagittale doorsnede is nodig, voor goede beoordeling profiel</t>
  </si>
  <si>
    <t>voorhoofd in beeld brengen</t>
  </si>
  <si>
    <t>hele hoofd in beeld brengen</t>
  </si>
  <si>
    <t>neusbeen in beeld brengen</t>
  </si>
  <si>
    <t>kin in beeld brengen</t>
  </si>
  <si>
    <t>Doorsnede orbitae-transversaal</t>
  </si>
  <si>
    <t>beeld zo weergeven dat afstand tussen de ogen outer-outer en inner-inner meetbaar is</t>
  </si>
  <si>
    <t>Coronale doorsnede neus, lippen</t>
  </si>
  <si>
    <t>coronale doorsnede is nodig, voor juiste beoordeling bovenlip en neus</t>
  </si>
  <si>
    <t>2 neusgaten in beeld brengen</t>
  </si>
  <si>
    <t>bovenlip en beide neusvleugels in beeld brengen</t>
  </si>
  <si>
    <t>Thorax</t>
  </si>
  <si>
    <t>Vorm thorax en echogeniciteit longen en positie van het hart</t>
  </si>
  <si>
    <t>meer vergroten (hele thorax in beeld)</t>
  </si>
  <si>
    <t>minder vergroten (hele thorax in beeld)</t>
  </si>
  <si>
    <t>symmetrisch weergeven, rib recht in beeld brengen</t>
  </si>
  <si>
    <t>minimaal 1 rib recht in beeld brengen</t>
  </si>
  <si>
    <t xml:space="preserve">Hart </t>
  </si>
  <si>
    <t xml:space="preserve">Vierkamerbeeld </t>
  </si>
  <si>
    <t>alle vier kamers in beeld brengen</t>
  </si>
  <si>
    <t>positie hartas op 45±20⁰ ten opzichte van de as wervelkolom-borstkas</t>
  </si>
  <si>
    <t>kamers symmetrisch in beeld brengen</t>
  </si>
  <si>
    <t>AV-kleppen in beeld brengen</t>
  </si>
  <si>
    <t>aorta descendens moet voor wervelkolom en achter linker atrium liggen</t>
  </si>
  <si>
    <t>Hart: linker uitstroombaan</t>
  </si>
  <si>
    <t>uitstroom van aorta ascendens uit LV in beeld brengen</t>
  </si>
  <si>
    <t>mediale aortawand (en dus continuïteit met ventrikelseptum) in beeld brengen</t>
  </si>
  <si>
    <t>Hart: rechter uitstroombaan</t>
  </si>
  <si>
    <t>In beeld brengen waar arteria pulmonalis communis uit rechter ventrikel ontspringt</t>
  </si>
  <si>
    <t>vena cava superior, aorta en aorta pulmonalis in beeld brengen</t>
  </si>
  <si>
    <t>Abdomen</t>
  </si>
  <si>
    <t>Buikwand en navelstrenginsertie</t>
  </si>
  <si>
    <t>transversale doorsnede maken, om gastroschisis of een kleine omphalocele uit te sluiten</t>
  </si>
  <si>
    <t>Maagvulling
(mag in doorsnede AC)</t>
  </si>
  <si>
    <t>Darmpakket</t>
  </si>
  <si>
    <t>bij voorkeur in coronale opname maken, waarbij blaas, darmen, maag en diaphragma zichtbaar zijn</t>
  </si>
  <si>
    <t>meer van het darmpakket in beeld brengen</t>
  </si>
  <si>
    <t>gain niet te ver terugdraaien, nu te donker</t>
  </si>
  <si>
    <t>Pyelum, nierparenchym links</t>
  </si>
  <si>
    <t>transversale doorsnede maken, om linker nierparenchym en pyelum te beoordelen en te meten</t>
  </si>
  <si>
    <t>calipers recht tegenover elkaar plaatsen</t>
  </si>
  <si>
    <t>calipers nauwkeuriger plaatsen</t>
  </si>
  <si>
    <t>Pyelum, nierparenchym rechts</t>
  </si>
  <si>
    <t>transversale doorsnede maken, om rechter nierparenchym en pyelum te beoordelen en te meten</t>
  </si>
  <si>
    <t>Blaasvulling en 2 navelstrengvaten</t>
  </si>
  <si>
    <t>2 vaten rondom de blaas in beeld brengen</t>
  </si>
  <si>
    <t>Extremiteiten</t>
  </si>
  <si>
    <t>Beoordeling been en voet links</t>
  </si>
  <si>
    <t>verbinding onderbeen en voet in beeld brengen</t>
  </si>
  <si>
    <t>linkervoet in beeld brengen, mag ook plantair</t>
  </si>
  <si>
    <t>twee botten onderbeen in beeld brengen</t>
  </si>
  <si>
    <t>Beoordeling been en voet rechts</t>
  </si>
  <si>
    <t>rechtervoet in beeld brengen, mag ook plantair</t>
  </si>
  <si>
    <t>Beoordeling arm en hand links</t>
  </si>
  <si>
    <t>verbinding onderarm en hand in beeld brengen</t>
  </si>
  <si>
    <t>twee botten onderarm in beeld brengen</t>
  </si>
  <si>
    <t>Beoordeling arm en hand rechts</t>
  </si>
  <si>
    <t>Placenta lokalisatie</t>
  </si>
  <si>
    <t>Placenta-cervix</t>
  </si>
  <si>
    <t>midsagitale doorsnede maken</t>
  </si>
  <si>
    <t>ostium internum en cervix in beeld brengen</t>
  </si>
  <si>
    <t>Totaal aantal  'a'
foetale anatomie</t>
  </si>
  <si>
    <t>BIOMETRIE</t>
  </si>
  <si>
    <t>Plaatsing ellips</t>
  </si>
  <si>
    <t>calipers op de buitenste grenzen van de schedel op maximale breedte plaatsen</t>
  </si>
  <si>
    <t xml:space="preserve">Plaatsing calipers </t>
  </si>
  <si>
    <t>buiten-buiten meten</t>
  </si>
  <si>
    <t>meten in symmetrische ronde dwarsdoorsnede met visualisatie van de wervels in lijn met de ribben.</t>
  </si>
  <si>
    <t>huid meemeten</t>
  </si>
  <si>
    <t>horizontaler in beeld brengen</t>
  </si>
  <si>
    <t>volledige lengte in beeld brengen</t>
  </si>
  <si>
    <t>Totaal aantal  'a'
biometrie</t>
  </si>
  <si>
    <t>Toelichting algemeen</t>
  </si>
  <si>
    <t xml:space="preserve">zet het gebied van aandacht centraal in beeld </t>
  </si>
  <si>
    <t xml:space="preserve">zorg voor beeldvullende weergave </t>
  </si>
  <si>
    <t xml:space="preserve">gebruik eerst diepte en dan zoom om de structuren goed in beeld te krijgen </t>
  </si>
  <si>
    <t xml:space="preserve">de focus moet ter hoogte van het te beoordelen item staan </t>
  </si>
  <si>
    <t>gain niet te hoog instellen</t>
  </si>
  <si>
    <t>gain niet te laag instellen</t>
  </si>
  <si>
    <t xml:space="preserve">gain moet zo ingesteld zijn dat bot wit is en vruchtwater zwart </t>
  </si>
  <si>
    <t>let bij het inzoomen op juiste instelling van het beeld, de juiste combinatie van diepte en zoom, zodat de begrenzingen van structuren scherp zijn</t>
  </si>
  <si>
    <t>let op juiste doorsnedes</t>
  </si>
  <si>
    <t>BEOORDELING</t>
  </si>
  <si>
    <t>Eventuele toelichting per casus</t>
  </si>
  <si>
    <t>Casus 1:</t>
  </si>
  <si>
    <t>Percentage van maximale score</t>
  </si>
  <si>
    <t>Casus 2:</t>
  </si>
  <si>
    <t>Casus 3:</t>
  </si>
  <si>
    <t>T.b.v. evaluatie beeldbeoordelingsproces</t>
  </si>
  <si>
    <t>Hoeveel tijd nam het beoordelen van alle 3 de casussen gezamenlijk in beslag?</t>
  </si>
  <si>
    <t>Minuten:</t>
  </si>
  <si>
    <t>Standaardgegevens</t>
  </si>
  <si>
    <t>Gelaat</t>
  </si>
  <si>
    <t>Hart</t>
  </si>
  <si>
    <t>Biometrie</t>
  </si>
  <si>
    <t>LET  OP:
Hierna volgt de score op afwezige beelden 
(A)</t>
  </si>
  <si>
    <t>Naam echocentrum</t>
  </si>
  <si>
    <t>Tijd beoordeling</t>
  </si>
  <si>
    <t>Axiale doorsnede tranventriculair vlak
Vergroting</t>
  </si>
  <si>
    <t>Axiale doorsnede tranventriculair vlak
Doorsnede</t>
  </si>
  <si>
    <t>Meting achterhoorn
Plaatsing calipers</t>
  </si>
  <si>
    <t>Axiale doorsnede transcerebellair vlak
Vergroting</t>
  </si>
  <si>
    <t>Axiale doorsnede transcerebellair vlak
Doorsnede</t>
  </si>
  <si>
    <t>Wervelkolom-sagittaal
Vergroting</t>
  </si>
  <si>
    <t>Wervelkolom-sagittaal
Doorsnede</t>
  </si>
  <si>
    <t>Wervelkolom- coronaal lumbo (sacraal) Vergroting</t>
  </si>
  <si>
    <t>Wervelkolom- coronaal lumbo (sacraal) Doorsnede</t>
  </si>
  <si>
    <t>Wervelkolom - coronaal (lumbo)sacraal
Vergroting</t>
  </si>
  <si>
    <t>Wervelkolom - coronaal (lumbo)sacraal
Doorsnede</t>
  </si>
  <si>
    <t>Sagittale doorsnede profiel
Vergroting</t>
  </si>
  <si>
    <t>Sagittale doorsnede profiel
Doorsnede</t>
  </si>
  <si>
    <t>Doorsnede orbitae-transversaal
Vergroting</t>
  </si>
  <si>
    <t>Doorsnede orbitae-transversaal Doorsnede</t>
  </si>
  <si>
    <t>Coronale doorsnede neus, lippen
Vergroting</t>
  </si>
  <si>
    <t>Coronale doorsnede neus, lippen Doorsnede</t>
  </si>
  <si>
    <t>Vorm thorax en echogeniciteit longen en positie van het hart
Vergroting</t>
  </si>
  <si>
    <t>Vorm thorax en echogeniciteit longen en positie van het hart
Doorsnede</t>
  </si>
  <si>
    <t>Vierkamer-beeld
Vergroting</t>
  </si>
  <si>
    <t>Vierkamer-beeld
Doorsnede</t>
  </si>
  <si>
    <t>Hart: linker uitstroombaan
Vergroting</t>
  </si>
  <si>
    <t>Hart: linker uitstroombaan
Doorsnede</t>
  </si>
  <si>
    <t>Hart: rechter uitstroombaan
Vergroting</t>
  </si>
  <si>
    <t>Hart: rechter uitstroombaan
Doorsnede</t>
  </si>
  <si>
    <t>Hart: 3 vessel view
Vergroting</t>
  </si>
  <si>
    <t>Hart: 3 vessel view
Doosnede</t>
  </si>
  <si>
    <t>Buikwand en navelstreng insertie
Vergroting</t>
  </si>
  <si>
    <t>Buikwand en navelstreng insertie
Doorsnede</t>
  </si>
  <si>
    <t>Maagvulling 
Vergroting</t>
  </si>
  <si>
    <t>Maagvulling 
Doorsnede</t>
  </si>
  <si>
    <t>Darmpakket 
Vergroting</t>
  </si>
  <si>
    <t>Darmpakket Doorsnede</t>
  </si>
  <si>
    <t>Pyelum, nierparenchym links
Vergroting</t>
  </si>
  <si>
    <t>Pyelum, nierparenchym links
Doorsnede</t>
  </si>
  <si>
    <t>Pyelum, nierparenchym links
Plaatsing calipers</t>
  </si>
  <si>
    <t>Pyelum, nierparenchym rechts
Vergroting</t>
  </si>
  <si>
    <t>Pyelum, nierparenchym rechts
Doorsnede</t>
  </si>
  <si>
    <t>Pyelum, nierparenchym rechts
Plaatsing calipers</t>
  </si>
  <si>
    <t>Blaasvulling en 2 navelstrengen
Vergroting</t>
  </si>
  <si>
    <t>Blaasvulling en 2 navelstrengen
Doorsnede</t>
  </si>
  <si>
    <t>Beoordeling been en voet
links
Vergroting</t>
  </si>
  <si>
    <t>Beoordeling been en voet 
links
Doorsnede</t>
  </si>
  <si>
    <t>Beoordeling been en voet rechts
Vergroting</t>
  </si>
  <si>
    <t>Beoordeling been en voet rechts
Doorsnede</t>
  </si>
  <si>
    <t>Beoordeling arm en hand links
Vergroting</t>
  </si>
  <si>
    <t>Beoordeling arm en hand links
Doosnede</t>
  </si>
  <si>
    <t>Beoordeling arm en hand rechts 
Vergroting</t>
  </si>
  <si>
    <t>Beoordeling arm en hand rechts Doorsnede</t>
  </si>
  <si>
    <t>Placenta-cervix Vergroting</t>
  </si>
  <si>
    <t>Placenta-cervix Doorsnede</t>
  </si>
  <si>
    <t xml:space="preserve">Totale foetale anatomie </t>
  </si>
  <si>
    <t>Trans-ventruculaire vlak
Plaatsing ellips HC</t>
  </si>
  <si>
    <t>Trans-cerebellair vlak
Plaatsing calipers TCD</t>
  </si>
  <si>
    <t>Abdominal circumference
Vergroting</t>
  </si>
  <si>
    <t>Abdominal circumference
Doorsnede</t>
  </si>
  <si>
    <t>Abdominal circumference
Plaatsing calipers</t>
  </si>
  <si>
    <t>Femur length
Vergroting</t>
  </si>
  <si>
    <t>Femur length
Doorsnede</t>
  </si>
  <si>
    <t>Femur length
Plaatsing calipers</t>
  </si>
  <si>
    <t>Totale biometrie</t>
  </si>
  <si>
    <t>Wervelkolom - coronaal lumbo(scraal)
Vergroting</t>
  </si>
  <si>
    <t>Wervelkolom - coronaal lumbo(scraal)
Doorsnede</t>
  </si>
  <si>
    <t>Hart: 3 vessel view
Doorsnede</t>
  </si>
  <si>
    <t>Structurele fouten</t>
  </si>
  <si>
    <r>
      <t xml:space="preserve">Totaalscore centraal zenuwstelsel
</t>
    </r>
    <r>
      <rPr>
        <sz val="10"/>
        <rFont val="Calibri"/>
        <family val="2"/>
        <scheme val="minor"/>
      </rPr>
      <t>Maximaal per casus 17
Totaal voor 3 casus 51</t>
    </r>
  </si>
  <si>
    <r>
      <t xml:space="preserve">Totaalscore gelaat 
</t>
    </r>
    <r>
      <rPr>
        <sz val="10"/>
        <rFont val="Calibri"/>
        <family val="2"/>
        <scheme val="minor"/>
      </rPr>
      <t>Maximaal per casus 9
Totaal voor 3 casus 27</t>
    </r>
  </si>
  <si>
    <r>
      <t xml:space="preserve">Totaalscore thorax
</t>
    </r>
    <r>
      <rPr>
        <sz val="10"/>
        <rFont val="Calibri"/>
        <family val="2"/>
        <scheme val="minor"/>
      </rPr>
      <t>Maximaal per casus 6
Totaal voor 3 casus 18</t>
    </r>
  </si>
  <si>
    <r>
      <t xml:space="preserve">Totaalscore hart
</t>
    </r>
    <r>
      <rPr>
        <sz val="10"/>
        <rFont val="Calibri"/>
        <family val="2"/>
        <scheme val="minor"/>
      </rPr>
      <t>Maximaal per casus 15
Totaal voor 3 casus 45</t>
    </r>
  </si>
  <si>
    <r>
      <t xml:space="preserve">Totaalscore abdomen
</t>
    </r>
    <r>
      <rPr>
        <sz val="10"/>
        <rFont val="Calibri"/>
        <family val="2"/>
        <scheme val="minor"/>
      </rPr>
      <t>Maximaal per casus 22
Totaal voor 3 casus 66</t>
    </r>
  </si>
  <si>
    <r>
      <t xml:space="preserve">Totaalscore extremiteiten
</t>
    </r>
    <r>
      <rPr>
        <sz val="10"/>
        <rFont val="Calibri"/>
        <family val="2"/>
        <scheme val="minor"/>
      </rPr>
      <t>Maximaal per casus 12
Totaal voor 3 casus 36</t>
    </r>
  </si>
  <si>
    <r>
      <t xml:space="preserve">Totaalscore placenta lokalisatie
</t>
    </r>
    <r>
      <rPr>
        <sz val="10"/>
        <rFont val="Calibri"/>
        <family val="2"/>
        <scheme val="minor"/>
      </rPr>
      <t>Maximaal per casus 3 
Totaal voor 3 casus 9</t>
    </r>
  </si>
  <si>
    <r>
      <t xml:space="preserve">Totaal foetale anatomie
</t>
    </r>
    <r>
      <rPr>
        <sz val="10"/>
        <rFont val="Calibri"/>
        <family val="2"/>
        <scheme val="minor"/>
      </rPr>
      <t>Maximaal per casus 84
Totaal voor 3 casus 252</t>
    </r>
  </si>
  <si>
    <t>Totaal foetale anatomie 
(max. 252 punten voor 3 casus)</t>
  </si>
  <si>
    <t>Hart: 3 vessel-trachea view (V-sign)</t>
  </si>
  <si>
    <t>binnen-binnen meten</t>
  </si>
  <si>
    <t>wervels zichtbaar tussen beide os ilea</t>
  </si>
  <si>
    <t xml:space="preserve">minder vergroten </t>
  </si>
  <si>
    <t>pulmonalisklep in beeld brengen</t>
  </si>
  <si>
    <t>rechternier niet in hetzelfde vlak meten als linkernier</t>
  </si>
  <si>
    <t>linkernier niet in hetzelfde vlak meten als rechternier</t>
  </si>
  <si>
    <t>Achternaam echoscopist</t>
  </si>
  <si>
    <t>Voornaam/ voorletters echoscopist</t>
  </si>
  <si>
    <r>
      <t xml:space="preserve">TCD (transcerebellair vlak)
</t>
    </r>
    <r>
      <rPr>
        <sz val="10"/>
        <rFont val="Calibri"/>
        <family val="2"/>
        <scheme val="minor"/>
      </rPr>
      <t>Maximaal per casus 2
Totaal voor 3 casus 6</t>
    </r>
  </si>
  <si>
    <r>
      <t xml:space="preserve">AC (buikomtrek)
</t>
    </r>
    <r>
      <rPr>
        <sz val="10"/>
        <rFont val="Calibri"/>
        <family val="2"/>
        <scheme val="minor"/>
      </rPr>
      <t>Maximaal per casus 5
Totaal voor 3 casus 15</t>
    </r>
  </si>
  <si>
    <r>
      <t xml:space="preserve">FL (femur)
</t>
    </r>
    <r>
      <rPr>
        <sz val="10"/>
        <rFont val="Calibri"/>
        <family val="2"/>
        <scheme val="minor"/>
      </rPr>
      <t>Maximaal per casus 5
Totaal voor 3 casus 15</t>
    </r>
  </si>
  <si>
    <t>Voornaam/-letters echoscopist</t>
  </si>
  <si>
    <t xml:space="preserve">Achternaam echoscopist, tussenvoegsel </t>
  </si>
  <si>
    <t>Beoordeling TTSEO-beelden</t>
  </si>
  <si>
    <t>Scoreformulier Beeldbeoordeling TTSEO</t>
  </si>
  <si>
    <t>A terme datum</t>
  </si>
  <si>
    <t>annotatie toevoegen</t>
  </si>
  <si>
    <t>Versienummer</t>
  </si>
  <si>
    <t xml:space="preserve">Ingangsdatum </t>
  </si>
  <si>
    <t>Verwant document</t>
  </si>
  <si>
    <t>Versiebeheer</t>
  </si>
  <si>
    <t>Vastgesteld op</t>
  </si>
  <si>
    <t>Ingangsdatum</t>
  </si>
  <si>
    <t xml:space="preserve">Wijziging </t>
  </si>
  <si>
    <t>2.0</t>
  </si>
  <si>
    <t xml:space="preserve">Aanpassing naar aanleiding van leidraad TTSEO versie 3.1 welke per 1-6-2023 van kracht is. </t>
  </si>
  <si>
    <r>
      <t xml:space="preserve">HC (transventriculaire vlak)
</t>
    </r>
    <r>
      <rPr>
        <sz val="10"/>
        <rFont val="Calibri"/>
        <family val="2"/>
        <scheme val="minor"/>
      </rPr>
      <t>Maximaal per casus 2
Totaal voor 3 casus 6</t>
    </r>
  </si>
  <si>
    <t>Totaal biometrie 
(max. 42 punten voor 3 casus)</t>
  </si>
  <si>
    <t>Totaal aantal punten 
(max. 294 punten voor 3 casus)</t>
  </si>
  <si>
    <r>
      <t xml:space="preserve">Totaal biometrie 
</t>
    </r>
    <r>
      <rPr>
        <sz val="10"/>
        <rFont val="Calibri"/>
        <family val="2"/>
        <scheme val="minor"/>
      </rPr>
      <t>Maximaal per casus 14
Totaal voor 3 casus 42</t>
    </r>
  </si>
  <si>
    <t>Voldoende indien ≥ 220 punten (75%) worden behaald én er geen structurele fouten zijn gemaakt op de volgende structuren:</t>
  </si>
  <si>
    <t>Onvoldoende indien &lt; 220 punten óf het voorkomen van 1 of meer structurele fouten op bovengenoemde structuren.</t>
  </si>
  <si>
    <t>2.1</t>
  </si>
  <si>
    <t>Aanpassing op verzoek WG uniformiteit en na goedkeuring PG kwaliteit; Biometrie item HC meting 'plaatsing calipers'  verwijderd.</t>
  </si>
  <si>
    <t xml:space="preserve">Regio </t>
  </si>
  <si>
    <t>insertie van vena umbilicalis in vena portae bifurcatie zichtbaar op 1/3 van de afstand voorste buikwand -wervelkolom in beeld brengen</t>
  </si>
  <si>
    <t>Serienummer echoapparaat</t>
  </si>
  <si>
    <t>Locatie echoapparaat</t>
  </si>
  <si>
    <r>
      <t xml:space="preserve">BMI zwangere </t>
    </r>
    <r>
      <rPr>
        <sz val="10"/>
        <rFont val="Calibri"/>
        <family val="2"/>
        <scheme val="minor"/>
      </rPr>
      <t>(vul getal in)</t>
    </r>
  </si>
  <si>
    <t>klad st</t>
  </si>
  <si>
    <t>Maximaal 294 punten te behalen</t>
  </si>
  <si>
    <t>2.2</t>
  </si>
  <si>
    <t>Score (%)</t>
  </si>
  <si>
    <t>Aanpassing op verzoek van PG kwaliteit; Annotatie bij zowel nieren als extremiteiten opgenomen onder vergroting in plaats van doorsnede.</t>
  </si>
  <si>
    <t>2.3</t>
  </si>
  <si>
    <t>Vergroting/ annotatie</t>
  </si>
  <si>
    <t>zorg dat je annoteert; dit maakt het terugkijken in het geval van onverwachte/onvoorziene afwijkingen beter mogelijk</t>
  </si>
  <si>
    <t xml:space="preserve">Aanpassingen op verzoek WG uniformiteit na goedkeuring platform; meer aandacht voor annotatie opgenomen in het scoreformulier. </t>
  </si>
  <si>
    <t>2.4</t>
  </si>
  <si>
    <t>Scoreformulier Beeldbeoordeling TTSEO v2.4</t>
  </si>
  <si>
    <t>Beoordeling diafragma</t>
  </si>
  <si>
    <t>diafragma links beter of meer sagittaal vastleggen</t>
  </si>
  <si>
    <t xml:space="preserve">diafragma rechts beter of meer sagittaal vastleggen  </t>
  </si>
  <si>
    <t>diafragma niet coronaal vastleggen</t>
  </si>
  <si>
    <t xml:space="preserve">Aanpassing n.a.v. gewijzigde kwaliteitseisen; puntenverdeling hart en CZS. Optie diafragma in coronale doorsnede verwijderd.  </t>
  </si>
  <si>
    <t>Meting achterhoorn laterale ventrikel</t>
  </si>
  <si>
    <t xml:space="preserve">achterhoorn laterale ventrikel in beeld brengen </t>
  </si>
  <si>
    <t>Hart: three vessel view</t>
  </si>
  <si>
    <t xml:space="preserve">Hart: three vessel trachea view </t>
  </si>
  <si>
    <t>Een structurele fout wordt afgegeven wanneer er binnen hetzelfde structuur item niet minimaal één casus is met een correct vastgelegde doorsnede (2 punten).</t>
  </si>
  <si>
    <t>ductus, aortaboog en vena cava superior en trachea in beeld brengen</t>
  </si>
  <si>
    <t>ductus en aortaboog links van trachea (V-sign) in beeld brengen</t>
  </si>
  <si>
    <t>Kwaliteitsbeoordeling TTSEO (https://www.pns.nl/professionals/nipt-seo/ttseo/kwaliteitseisen-en-richtlijnen-ttseo)</t>
  </si>
  <si>
    <t>Beoordeling diafragma
Vergroting</t>
  </si>
  <si>
    <t>Beoordeling diafragma
Doorsnede</t>
  </si>
  <si>
    <t>Hart: 3 vessel trachea view 
Vergroting</t>
  </si>
  <si>
    <t>Hart: 3 vessel trachea  
Doorsnede</t>
  </si>
  <si>
    <t>Wervelkolom- coronaal lumbaal Vergroting</t>
  </si>
  <si>
    <t>Wervelkolom- coronaal lumbaal Doorsnede</t>
  </si>
  <si>
    <t>Wervelkolom - coronaal sacraal
Vergroting</t>
  </si>
  <si>
    <t>Wervelkolom - coronaal sacraal
Doorsnede</t>
  </si>
  <si>
    <t xml:space="preserve">Wervelkolom- coronaal sacraal </t>
  </si>
  <si>
    <t>Wervelkolom- coronaal lumbaal</t>
  </si>
  <si>
    <t>wervellichamen mogen niet zichtbaar zijn, alleen de processus transversus</t>
  </si>
  <si>
    <t>2.41</t>
  </si>
  <si>
    <t>Tabblad met besluiten toegevoegd</t>
  </si>
  <si>
    <t>#</t>
  </si>
  <si>
    <t>datum</t>
  </si>
  <si>
    <t xml:space="preserve">besluit </t>
  </si>
  <si>
    <t>TTSEO: Bij 2 structurele fouten wordt een geheel nieuwlogboek aangevraagd.</t>
  </si>
  <si>
    <t xml:space="preserve">ETSEO en TTSEO: Annoteren is gewenst. Maar belangrijkste is dat duidelijk zichtbaar is of het om links of rechts gaat. Altijd feedback geven bij geen annotatie. </t>
  </si>
  <si>
    <t xml:space="preserve">ETSEO: Vergroting thorax De norm = 2/3. 
Een marge bij de vergroting tussen ½ en 2/3 mag aangehouden worden. </t>
  </si>
  <si>
    <t>ETSEO: Een niet ingevulde NT, leidt tot vermindering van één punt op het betreffende item.</t>
  </si>
  <si>
    <t>Scoreformulier beeldbeoordeling TTSEO v2.42</t>
  </si>
  <si>
    <t>2.42</t>
  </si>
  <si>
    <t>Besluit toegevoegd</t>
  </si>
  <si>
    <t xml:space="preserve">ETSEO en TTSEO: Er is ruimte voor maximaal 5 extra beelden in een logboek. Indien er meer aanvullende beelden worden meer gestuurd, wordt het logboek niet beoordeeld. De beelden van de ledematen en de wervelkolom worden niet meegeteld als extra beeld. Deze structuren mogen in meerdere opnames worden aangeleverd.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</si>
</sst>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sz val="10"/>
      <name val="Calibri"/>
      <family val="2"/>
      <scheme val="minor"/>
    </font>
    <font>
      <b/>
      <sz val="10"/>
      <name val="Calibri"/>
      <family val="2"/>
      <scheme val="minor"/>
    </font>
    <font>
      <sz val="8"/>
      <name val="Calibri"/>
      <family val="2"/>
      <scheme val="minor"/>
    </font>
    <font>
      <sz val="10"/>
      <name val="Calibri"/>
      <family val="2"/>
    </font>
    <font>
      <sz val="10"/>
      <color rgb="FF000000"/>
      <name val="Calibri"/>
      <family val="2"/>
    </font>
    <font>
      <sz val="10"/>
      <color theme="0"/>
      <name val="Calibri"/>
      <family val="2"/>
      <scheme val="minor"/>
    </font>
    <font>
      <sz val="10"/>
      <color theme="0"/>
      <name val="Arial"/>
      <family val="2"/>
    </font>
    <font>
      <b/>
      <sz val="16"/>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color theme="1"/>
      <name val="Calibri"/>
      <family val="2"/>
    </font>
    <font>
      <sz val="9"/>
      <color theme="1"/>
      <name val="Segoe UI"/>
      <family val="2"/>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6A9ECD"/>
        <bgColor indexed="64"/>
      </patternFill>
    </fill>
    <fill>
      <patternFill patternType="solid">
        <fgColor theme="0" tint="-0.34998626667073579"/>
        <bgColor indexed="64"/>
      </patternFill>
    </fill>
    <fill>
      <patternFill patternType="solid">
        <fgColor rgb="FF75C144"/>
        <bgColor indexed="64"/>
      </patternFill>
    </fill>
  </fills>
  <borders count="75">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diagonalUp="1" diagonalDown="1">
      <left style="medium">
        <color indexed="64"/>
      </left>
      <right style="medium">
        <color indexed="64"/>
      </right>
      <top style="medium">
        <color indexed="64"/>
      </top>
      <bottom style="medium">
        <color indexed="64"/>
      </bottom>
      <diagonal style="thin">
        <color indexed="64"/>
      </diagonal>
    </border>
    <border>
      <left/>
      <right style="thin">
        <color indexed="64"/>
      </right>
      <top style="thin">
        <color indexed="64"/>
      </top>
      <bottom style="thin">
        <color indexed="64"/>
      </bottom>
      <diagonal/>
    </border>
    <border>
      <left/>
      <right style="medium">
        <color indexed="64"/>
      </right>
      <top style="thin">
        <color indexed="64"/>
      </top>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medium">
        <color indexed="64"/>
      </bottom>
      <diagonal/>
    </border>
    <border diagonalUp="1" diagonalDown="1">
      <left/>
      <right style="medium">
        <color indexed="64"/>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left/>
      <right/>
      <top/>
      <bottom style="thin">
        <color indexed="64"/>
      </bottom>
      <diagonal/>
    </border>
    <border>
      <left/>
      <right/>
      <top style="thin">
        <color indexed="64"/>
      </top>
      <bottom/>
      <diagonal/>
    </border>
    <border diagonalUp="1" diagonalDown="1">
      <left style="thin">
        <color indexed="64"/>
      </left>
      <right style="medium">
        <color indexed="64"/>
      </right>
      <top style="medium">
        <color indexed="64"/>
      </top>
      <bottom style="medium">
        <color indexed="64"/>
      </bottom>
      <diagonal style="thin">
        <color indexed="64"/>
      </diagonal>
    </border>
    <border diagonalUp="1" diagonalDown="1">
      <left style="thin">
        <color indexed="64"/>
      </left>
      <right style="thin">
        <color indexed="64"/>
      </right>
      <top style="medium">
        <color indexed="64"/>
      </top>
      <bottom style="medium">
        <color indexed="64"/>
      </bottom>
      <diagonal style="thin">
        <color indexed="64"/>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24">
    <xf numFmtId="0" fontId="0" fillId="0" borderId="0" xfId="0"/>
    <xf numFmtId="0" fontId="2" fillId="2" borderId="0" xfId="0" applyFont="1" applyFill="1" applyAlignment="1">
      <alignment horizontal="left" vertical="top" wrapText="1"/>
    </xf>
    <xf numFmtId="0" fontId="2" fillId="2" borderId="6" xfId="0" applyFont="1" applyFill="1" applyBorder="1" applyAlignment="1">
      <alignment horizontal="left" vertical="top" wrapText="1"/>
    </xf>
    <xf numFmtId="9" fontId="3" fillId="2" borderId="5" xfId="1" applyFont="1" applyFill="1" applyBorder="1" applyAlignment="1" applyProtection="1">
      <alignment horizontal="left" vertical="top" wrapText="1"/>
    </xf>
    <xf numFmtId="0" fontId="3" fillId="0" borderId="0" xfId="0" applyFont="1" applyAlignment="1">
      <alignment vertical="top" wrapText="1"/>
    </xf>
    <xf numFmtId="9" fontId="2" fillId="0" borderId="0" xfId="1" applyFont="1" applyFill="1" applyBorder="1" applyAlignment="1" applyProtection="1">
      <alignment horizontal="left" vertical="top" wrapText="1"/>
    </xf>
    <xf numFmtId="0" fontId="3" fillId="2" borderId="0" xfId="0" applyFont="1" applyFill="1" applyAlignment="1">
      <alignment horizontal="left" vertical="top" wrapText="1"/>
    </xf>
    <xf numFmtId="14" fontId="2" fillId="2" borderId="0" xfId="0" applyNumberFormat="1" applyFont="1" applyFill="1" applyAlignment="1">
      <alignment horizontal="left" vertical="top" wrapText="1"/>
    </xf>
    <xf numFmtId="0" fontId="2" fillId="3" borderId="3" xfId="1" applyNumberFormat="1" applyFont="1" applyFill="1" applyBorder="1" applyAlignment="1" applyProtection="1">
      <alignment horizontal="right" vertical="top" wrapText="1"/>
      <protection locked="0"/>
    </xf>
    <xf numFmtId="0" fontId="2" fillId="3" borderId="2" xfId="1" applyNumberFormat="1" applyFont="1" applyFill="1" applyBorder="1" applyAlignment="1" applyProtection="1">
      <alignment horizontal="center" vertical="top" wrapText="1"/>
      <protection locked="0"/>
    </xf>
    <xf numFmtId="0" fontId="2" fillId="3" borderId="3" xfId="1" applyNumberFormat="1" applyFont="1" applyFill="1" applyBorder="1" applyAlignment="1" applyProtection="1">
      <alignment horizontal="center" vertical="top" wrapText="1"/>
      <protection locked="0"/>
    </xf>
    <xf numFmtId="0" fontId="2" fillId="3" borderId="4" xfId="1" applyNumberFormat="1" applyFont="1" applyFill="1" applyBorder="1" applyAlignment="1" applyProtection="1">
      <alignment horizontal="center" vertical="top" wrapText="1"/>
      <protection locked="0"/>
    </xf>
    <xf numFmtId="9" fontId="2" fillId="2" borderId="18" xfId="1" applyFont="1" applyFill="1" applyBorder="1" applyAlignment="1" applyProtection="1">
      <alignment horizontal="left" vertical="top" wrapText="1"/>
    </xf>
    <xf numFmtId="0" fontId="2" fillId="3" borderId="5" xfId="1" applyNumberFormat="1" applyFont="1" applyFill="1" applyBorder="1" applyAlignment="1" applyProtection="1">
      <alignment horizontal="center" vertical="top" wrapText="1"/>
      <protection locked="0"/>
    </xf>
    <xf numFmtId="0" fontId="2" fillId="3" borderId="0" xfId="1" applyNumberFormat="1" applyFont="1" applyFill="1" applyBorder="1" applyAlignment="1" applyProtection="1">
      <alignment horizontal="center" vertical="top" wrapText="1"/>
      <protection locked="0"/>
    </xf>
    <xf numFmtId="0" fontId="2" fillId="3" borderId="6" xfId="1" applyNumberFormat="1" applyFont="1" applyFill="1" applyBorder="1" applyAlignment="1" applyProtection="1">
      <alignment horizontal="center" vertical="top" wrapText="1"/>
      <protection locked="0"/>
    </xf>
    <xf numFmtId="9" fontId="2" fillId="2" borderId="11" xfId="1" applyFont="1" applyFill="1" applyBorder="1" applyAlignment="1" applyProtection="1">
      <alignment horizontal="left" vertical="top" wrapText="1"/>
    </xf>
    <xf numFmtId="0" fontId="2" fillId="3" borderId="11" xfId="1" applyNumberFormat="1" applyFont="1" applyFill="1" applyBorder="1" applyAlignment="1" applyProtection="1">
      <alignment horizontal="center" vertical="top" wrapText="1"/>
      <protection locked="0"/>
    </xf>
    <xf numFmtId="0" fontId="2" fillId="3" borderId="1" xfId="1" applyNumberFormat="1" applyFont="1" applyFill="1" applyBorder="1" applyAlignment="1" applyProtection="1">
      <alignment horizontal="center" vertical="top" wrapText="1"/>
      <protection locked="0"/>
    </xf>
    <xf numFmtId="0" fontId="2" fillId="3" borderId="12" xfId="1" applyNumberFormat="1" applyFont="1" applyFill="1" applyBorder="1" applyAlignment="1" applyProtection="1">
      <alignment horizontal="center" vertical="top" wrapText="1"/>
      <protection locked="0"/>
    </xf>
    <xf numFmtId="0" fontId="2" fillId="2" borderId="4" xfId="0" applyFont="1" applyFill="1" applyBorder="1" applyAlignment="1">
      <alignment horizontal="right" vertical="top" wrapText="1"/>
    </xf>
    <xf numFmtId="0" fontId="2" fillId="0" borderId="0" xfId="0" applyFont="1" applyAlignment="1">
      <alignment horizontal="left" vertical="top" wrapText="1"/>
    </xf>
    <xf numFmtId="0" fontId="2" fillId="2" borderId="0" xfId="0" applyFont="1" applyFill="1" applyAlignment="1">
      <alignment vertical="top" wrapText="1"/>
    </xf>
    <xf numFmtId="9" fontId="2" fillId="2" borderId="5" xfId="1" applyFont="1" applyFill="1" applyBorder="1" applyAlignment="1" applyProtection="1">
      <alignment horizontal="left" vertical="top" wrapText="1"/>
    </xf>
    <xf numFmtId="0" fontId="3" fillId="4" borderId="38" xfId="1" applyNumberFormat="1" applyFont="1" applyFill="1" applyBorder="1" applyAlignment="1" applyProtection="1">
      <alignment horizontal="left" vertical="top" wrapText="1"/>
    </xf>
    <xf numFmtId="9" fontId="2" fillId="2" borderId="40" xfId="1" applyFont="1" applyFill="1" applyBorder="1" applyAlignment="1" applyProtection="1">
      <alignment horizontal="left" vertical="top" wrapText="1"/>
    </xf>
    <xf numFmtId="0" fontId="2" fillId="3" borderId="41" xfId="1" applyNumberFormat="1" applyFont="1" applyFill="1" applyBorder="1" applyAlignment="1" applyProtection="1">
      <alignment horizontal="right" vertical="top" wrapText="1"/>
      <protection locked="0"/>
    </xf>
    <xf numFmtId="0" fontId="2" fillId="3" borderId="0" xfId="1" applyNumberFormat="1" applyFont="1" applyFill="1" applyBorder="1" applyAlignment="1" applyProtection="1">
      <alignment horizontal="right" vertical="top" wrapText="1"/>
      <protection locked="0"/>
    </xf>
    <xf numFmtId="0" fontId="2" fillId="2" borderId="37" xfId="0" applyFont="1" applyFill="1" applyBorder="1" applyAlignment="1">
      <alignment horizontal="right" vertical="top" wrapText="1"/>
    </xf>
    <xf numFmtId="0" fontId="2" fillId="2" borderId="0" xfId="0" applyFont="1" applyFill="1" applyAlignment="1">
      <alignment horizontal="right" vertical="top" wrapText="1"/>
    </xf>
    <xf numFmtId="9" fontId="3" fillId="2" borderId="26" xfId="1" applyFont="1" applyFill="1" applyBorder="1" applyAlignment="1" applyProtection="1">
      <alignment horizontal="left" vertical="top" wrapText="1"/>
    </xf>
    <xf numFmtId="0" fontId="2" fillId="2" borderId="1" xfId="0" applyFont="1" applyFill="1" applyBorder="1" applyAlignment="1">
      <alignment horizontal="right" vertical="top" wrapText="1"/>
    </xf>
    <xf numFmtId="0" fontId="3" fillId="4" borderId="8" xfId="1" applyNumberFormat="1" applyFont="1" applyFill="1" applyBorder="1" applyAlignment="1" applyProtection="1">
      <alignment vertical="top" wrapText="1"/>
    </xf>
    <xf numFmtId="0" fontId="3" fillId="4" borderId="9" xfId="1" applyNumberFormat="1" applyFont="1" applyFill="1" applyBorder="1" applyAlignment="1" applyProtection="1">
      <alignment vertical="top" wrapText="1"/>
    </xf>
    <xf numFmtId="0" fontId="3" fillId="4" borderId="10" xfId="1" applyNumberFormat="1" applyFont="1" applyFill="1" applyBorder="1" applyAlignment="1" applyProtection="1">
      <alignment vertical="top" wrapText="1"/>
    </xf>
    <xf numFmtId="9" fontId="2" fillId="2" borderId="0" xfId="1" applyFont="1" applyFill="1" applyBorder="1" applyAlignment="1" applyProtection="1">
      <alignment horizontal="left" vertical="top" wrapText="1"/>
    </xf>
    <xf numFmtId="0" fontId="7" fillId="2" borderId="0" xfId="0" applyFont="1" applyFill="1" applyAlignment="1">
      <alignment horizontal="right" vertical="top" wrapText="1"/>
    </xf>
    <xf numFmtId="0" fontId="3" fillId="5" borderId="38" xfId="1" applyNumberFormat="1" applyFont="1" applyFill="1" applyBorder="1" applyAlignment="1" applyProtection="1">
      <alignment horizontal="left" vertical="top" wrapText="1"/>
    </xf>
    <xf numFmtId="0" fontId="3" fillId="5" borderId="39" xfId="1" applyNumberFormat="1" applyFont="1" applyFill="1" applyBorder="1" applyAlignment="1" applyProtection="1">
      <alignment horizontal="right" vertical="top" wrapText="1"/>
    </xf>
    <xf numFmtId="0" fontId="3" fillId="5" borderId="44" xfId="0" applyFont="1" applyFill="1" applyBorder="1" applyAlignment="1">
      <alignment horizontal="right" vertical="top" wrapText="1"/>
    </xf>
    <xf numFmtId="0" fontId="3" fillId="5" borderId="8" xfId="0" applyFont="1" applyFill="1" applyBorder="1" applyAlignment="1">
      <alignment horizontal="left" vertical="top" wrapText="1"/>
    </xf>
    <xf numFmtId="0" fontId="3" fillId="5" borderId="9" xfId="0" applyFont="1" applyFill="1" applyBorder="1" applyAlignment="1">
      <alignment horizontal="left" vertical="top" wrapText="1"/>
    </xf>
    <xf numFmtId="0" fontId="2" fillId="5" borderId="10" xfId="0" applyFont="1" applyFill="1" applyBorder="1" applyAlignment="1">
      <alignment horizontal="left" vertical="top" wrapText="1"/>
    </xf>
    <xf numFmtId="0" fontId="2" fillId="2" borderId="31" xfId="0" applyFont="1" applyFill="1" applyBorder="1" applyAlignment="1">
      <alignment horizontal="left" vertical="top" wrapText="1"/>
    </xf>
    <xf numFmtId="9" fontId="2" fillId="0" borderId="47" xfId="1" applyFont="1" applyFill="1" applyBorder="1" applyAlignment="1" applyProtection="1">
      <alignment horizontal="left" vertical="top" wrapText="1"/>
    </xf>
    <xf numFmtId="9" fontId="2" fillId="0" borderId="18" xfId="1" applyFont="1" applyFill="1" applyBorder="1" applyAlignment="1" applyProtection="1">
      <alignment horizontal="left" vertical="top" wrapText="1"/>
    </xf>
    <xf numFmtId="0" fontId="2" fillId="0" borderId="5" xfId="0" applyFont="1" applyBorder="1" applyAlignment="1">
      <alignment horizontal="left" vertical="top" wrapText="1"/>
    </xf>
    <xf numFmtId="0" fontId="2" fillId="0" borderId="40" xfId="0" applyFont="1" applyBorder="1" applyAlignment="1">
      <alignment horizontal="left" vertical="top" wrapText="1"/>
    </xf>
    <xf numFmtId="0" fontId="2" fillId="0" borderId="18" xfId="0" applyFont="1" applyBorder="1" applyAlignment="1">
      <alignment horizontal="left" vertical="top" wrapText="1"/>
    </xf>
    <xf numFmtId="9" fontId="2" fillId="0" borderId="13" xfId="1" applyFont="1" applyFill="1" applyBorder="1" applyAlignment="1" applyProtection="1">
      <alignment horizontal="left" vertical="top" wrapText="1"/>
    </xf>
    <xf numFmtId="0" fontId="2" fillId="0" borderId="29" xfId="0" applyFont="1" applyBorder="1" applyAlignment="1">
      <alignment horizontal="left" vertical="top" wrapText="1"/>
    </xf>
    <xf numFmtId="0" fontId="2" fillId="2" borderId="9" xfId="0" applyFont="1" applyFill="1" applyBorder="1" applyAlignment="1">
      <alignment horizontal="left" vertical="top" wrapText="1"/>
    </xf>
    <xf numFmtId="9" fontId="3" fillId="2" borderId="43" xfId="1" applyFont="1" applyFill="1" applyBorder="1" applyAlignment="1" applyProtection="1">
      <alignment horizontal="left" vertical="top" wrapText="1"/>
    </xf>
    <xf numFmtId="0" fontId="3" fillId="2" borderId="35" xfId="1" applyNumberFormat="1" applyFont="1" applyFill="1" applyBorder="1" applyAlignment="1" applyProtection="1">
      <alignment horizontal="left" vertical="top" wrapText="1"/>
    </xf>
    <xf numFmtId="0" fontId="3" fillId="2" borderId="48" xfId="0" applyFont="1" applyFill="1" applyBorder="1" applyAlignment="1">
      <alignment horizontal="left" vertical="top" wrapText="1"/>
    </xf>
    <xf numFmtId="9" fontId="2" fillId="2" borderId="43" xfId="1" applyFont="1" applyFill="1" applyBorder="1" applyAlignment="1" applyProtection="1">
      <alignment horizontal="left" vertical="top" wrapText="1"/>
    </xf>
    <xf numFmtId="9" fontId="3" fillId="2" borderId="35" xfId="1" applyFont="1" applyFill="1" applyBorder="1" applyAlignment="1" applyProtection="1">
      <alignment horizontal="left" vertical="top" wrapText="1"/>
    </xf>
    <xf numFmtId="9" fontId="3" fillId="2" borderId="48" xfId="1" applyFont="1" applyFill="1" applyBorder="1" applyAlignment="1" applyProtection="1">
      <alignment horizontal="left" vertical="top" wrapText="1"/>
    </xf>
    <xf numFmtId="9" fontId="3" fillId="2" borderId="50" xfId="1" applyFont="1" applyFill="1" applyBorder="1" applyAlignment="1" applyProtection="1">
      <alignment horizontal="left" vertical="top" wrapText="1"/>
    </xf>
    <xf numFmtId="0" fontId="3" fillId="2" borderId="16" xfId="1" applyNumberFormat="1" applyFont="1" applyFill="1" applyBorder="1" applyAlignment="1" applyProtection="1">
      <alignment horizontal="left" vertical="top" wrapText="1"/>
    </xf>
    <xf numFmtId="0" fontId="3" fillId="2" borderId="17" xfId="0" applyFont="1" applyFill="1" applyBorder="1" applyAlignment="1">
      <alignment horizontal="left" vertical="top" wrapText="1"/>
    </xf>
    <xf numFmtId="9" fontId="3" fillId="2" borderId="51" xfId="1" applyFont="1" applyFill="1" applyBorder="1" applyAlignment="1" applyProtection="1">
      <alignment horizontal="left" vertical="top" wrapText="1"/>
    </xf>
    <xf numFmtId="0" fontId="3" fillId="2" borderId="34" xfId="1" applyNumberFormat="1" applyFont="1" applyFill="1" applyBorder="1" applyAlignment="1" applyProtection="1">
      <alignment horizontal="left" vertical="top" wrapText="1"/>
    </xf>
    <xf numFmtId="0" fontId="3" fillId="2" borderId="52" xfId="0" applyFont="1" applyFill="1" applyBorder="1" applyAlignment="1">
      <alignment horizontal="left" vertical="top" wrapText="1"/>
    </xf>
    <xf numFmtId="9" fontId="2" fillId="2" borderId="51" xfId="1" applyFont="1" applyFill="1" applyBorder="1" applyAlignment="1" applyProtection="1">
      <alignment horizontal="left" vertical="top" wrapText="1"/>
    </xf>
    <xf numFmtId="9" fontId="2" fillId="2" borderId="45" xfId="1" applyFont="1" applyFill="1" applyBorder="1" applyAlignment="1" applyProtection="1">
      <alignment horizontal="center" vertical="top" wrapText="1"/>
    </xf>
    <xf numFmtId="9" fontId="3" fillId="2" borderId="34" xfId="1" applyFont="1" applyFill="1" applyBorder="1" applyAlignment="1" applyProtection="1">
      <alignment horizontal="left" vertical="top" wrapText="1"/>
    </xf>
    <xf numFmtId="9" fontId="3" fillId="2" borderId="52" xfId="1" applyFont="1" applyFill="1" applyBorder="1" applyAlignment="1" applyProtection="1">
      <alignment horizontal="left" vertical="top" wrapText="1"/>
    </xf>
    <xf numFmtId="0" fontId="2" fillId="2" borderId="37" xfId="0" applyFont="1" applyFill="1" applyBorder="1" applyAlignment="1">
      <alignment horizontal="left" vertical="top" wrapText="1"/>
    </xf>
    <xf numFmtId="0" fontId="2" fillId="2" borderId="4" xfId="1" applyNumberFormat="1" applyFont="1" applyFill="1" applyBorder="1" applyAlignment="1" applyProtection="1">
      <alignment horizontal="right" vertical="top" wrapText="1"/>
    </xf>
    <xf numFmtId="0" fontId="3" fillId="2" borderId="26" xfId="0" applyFont="1" applyFill="1" applyBorder="1" applyAlignment="1">
      <alignment horizontal="left" vertical="top" wrapText="1"/>
    </xf>
    <xf numFmtId="0" fontId="2" fillId="2" borderId="0" xfId="1" applyNumberFormat="1" applyFont="1" applyFill="1" applyBorder="1" applyAlignment="1" applyProtection="1">
      <alignment horizontal="right" vertical="top" wrapText="1"/>
    </xf>
    <xf numFmtId="0" fontId="3" fillId="2" borderId="2" xfId="0" applyFont="1" applyFill="1" applyBorder="1" applyAlignment="1">
      <alignment vertical="top" wrapText="1"/>
    </xf>
    <xf numFmtId="0" fontId="3" fillId="2" borderId="5" xfId="0" applyFont="1" applyFill="1" applyBorder="1" applyAlignment="1">
      <alignment vertical="top" wrapText="1"/>
    </xf>
    <xf numFmtId="0" fontId="0" fillId="0" borderId="0" xfId="0" applyAlignment="1">
      <alignment horizontal="left" vertical="top" wrapText="1"/>
    </xf>
    <xf numFmtId="9" fontId="3" fillId="6" borderId="7" xfId="1" applyFont="1" applyFill="1" applyBorder="1" applyAlignment="1" applyProtection="1">
      <alignment horizontal="left" vertical="top" wrapText="1"/>
    </xf>
    <xf numFmtId="0" fontId="0" fillId="6" borderId="0" xfId="0" applyFill="1"/>
    <xf numFmtId="0" fontId="2" fillId="2" borderId="11" xfId="0" applyFont="1" applyFill="1" applyBorder="1" applyAlignment="1">
      <alignment horizontal="left" vertical="top" wrapText="1"/>
    </xf>
    <xf numFmtId="9" fontId="3" fillId="4" borderId="5" xfId="1" applyFont="1" applyFill="1" applyBorder="1" applyAlignment="1" applyProtection="1">
      <alignment horizontal="left" vertical="top" wrapText="1"/>
    </xf>
    <xf numFmtId="0" fontId="3" fillId="4" borderId="21" xfId="0" applyFont="1" applyFill="1" applyBorder="1" applyAlignment="1">
      <alignment horizontal="left" vertical="top" wrapText="1"/>
    </xf>
    <xf numFmtId="0" fontId="3" fillId="4" borderId="3" xfId="1" applyNumberFormat="1" applyFont="1" applyFill="1" applyBorder="1" applyAlignment="1" applyProtection="1">
      <alignment horizontal="right" vertical="top" wrapText="1"/>
    </xf>
    <xf numFmtId="0" fontId="3" fillId="4" borderId="4" xfId="0" applyFont="1" applyFill="1" applyBorder="1" applyAlignment="1">
      <alignment horizontal="right" vertical="top" wrapText="1"/>
    </xf>
    <xf numFmtId="0" fontId="3" fillId="4" borderId="2" xfId="0" applyFont="1" applyFill="1" applyBorder="1" applyAlignment="1">
      <alignment horizontal="left" vertical="top" wrapText="1"/>
    </xf>
    <xf numFmtId="0" fontId="3" fillId="4" borderId="3" xfId="0" applyFont="1" applyFill="1" applyBorder="1" applyAlignment="1">
      <alignment horizontal="left" vertical="top" wrapText="1"/>
    </xf>
    <xf numFmtId="0" fontId="2" fillId="4" borderId="4" xfId="0" applyFont="1" applyFill="1" applyBorder="1" applyAlignment="1">
      <alignment horizontal="left" vertical="top" wrapText="1"/>
    </xf>
    <xf numFmtId="0" fontId="2" fillId="4" borderId="3" xfId="0" applyFont="1" applyFill="1" applyBorder="1" applyAlignment="1">
      <alignment horizontal="left" vertical="top" wrapText="1"/>
    </xf>
    <xf numFmtId="0" fontId="3" fillId="4" borderId="8" xfId="1" applyNumberFormat="1" applyFont="1" applyFill="1" applyBorder="1" applyAlignment="1" applyProtection="1">
      <alignment horizontal="right" vertical="top" wrapText="1"/>
    </xf>
    <xf numFmtId="0" fontId="3" fillId="4" borderId="8" xfId="1" applyNumberFormat="1" applyFont="1" applyFill="1" applyBorder="1" applyAlignment="1" applyProtection="1">
      <alignment horizontal="left" vertical="top" wrapText="1"/>
    </xf>
    <xf numFmtId="0" fontId="3" fillId="2" borderId="0" xfId="0" applyFont="1" applyFill="1" applyAlignment="1">
      <alignment vertical="top" wrapText="1"/>
    </xf>
    <xf numFmtId="0" fontId="3" fillId="2" borderId="1" xfId="0" applyFont="1" applyFill="1" applyBorder="1" applyAlignment="1">
      <alignment vertical="top" wrapText="1"/>
    </xf>
    <xf numFmtId="0" fontId="3" fillId="2" borderId="12" xfId="0" applyFont="1" applyFill="1" applyBorder="1" applyAlignment="1">
      <alignment vertical="top" wrapText="1"/>
    </xf>
    <xf numFmtId="2" fontId="0" fillId="0" borderId="47" xfId="0" applyNumberFormat="1" applyBorder="1"/>
    <xf numFmtId="0" fontId="0" fillId="0" borderId="58" xfId="0" applyBorder="1"/>
    <xf numFmtId="0" fontId="2" fillId="2" borderId="26" xfId="0" applyFont="1" applyFill="1" applyBorder="1" applyAlignment="1">
      <alignment horizontal="right" vertical="top" wrapText="1"/>
    </xf>
    <xf numFmtId="0" fontId="2" fillId="2" borderId="21" xfId="0" applyFont="1" applyFill="1" applyBorder="1" applyAlignment="1">
      <alignment horizontal="right" vertical="top" wrapText="1"/>
    </xf>
    <xf numFmtId="0" fontId="2" fillId="2" borderId="31" xfId="1" applyNumberFormat="1" applyFont="1" applyFill="1" applyBorder="1" applyAlignment="1" applyProtection="1">
      <alignment horizontal="right" vertical="top" wrapText="1"/>
    </xf>
    <xf numFmtId="0" fontId="8" fillId="0" borderId="31" xfId="0" applyFont="1" applyBorder="1"/>
    <xf numFmtId="0" fontId="7" fillId="2" borderId="26" xfId="0" applyFont="1" applyFill="1" applyBorder="1" applyAlignment="1">
      <alignment horizontal="right" vertical="top" wrapText="1"/>
    </xf>
    <xf numFmtId="0" fontId="2" fillId="2" borderId="31" xfId="0" applyFont="1" applyFill="1" applyBorder="1" applyAlignment="1">
      <alignment horizontal="right" vertical="top" wrapText="1"/>
    </xf>
    <xf numFmtId="0" fontId="7" fillId="2" borderId="31" xfId="0" applyFont="1" applyFill="1" applyBorder="1" applyAlignment="1">
      <alignment horizontal="right" vertical="top" wrapText="1"/>
    </xf>
    <xf numFmtId="0" fontId="2" fillId="2" borderId="21" xfId="1" applyNumberFormat="1" applyFont="1" applyFill="1" applyBorder="1" applyAlignment="1" applyProtection="1">
      <alignment horizontal="right" vertical="top" wrapText="1"/>
    </xf>
    <xf numFmtId="0" fontId="2" fillId="2" borderId="12" xfId="0" applyFont="1" applyFill="1" applyBorder="1" applyAlignment="1">
      <alignment horizontal="right" vertical="top" wrapText="1"/>
    </xf>
    <xf numFmtId="0" fontId="2" fillId="2" borderId="6" xfId="0" applyFont="1" applyFill="1" applyBorder="1" applyAlignment="1">
      <alignment horizontal="right" vertical="top" wrapText="1"/>
    </xf>
    <xf numFmtId="0" fontId="6" fillId="0" borderId="42" xfId="0" applyFont="1" applyBorder="1" applyAlignment="1" applyProtection="1">
      <alignment horizontal="left" vertical="top" wrapText="1"/>
      <protection locked="0"/>
    </xf>
    <xf numFmtId="0" fontId="0" fillId="0" borderId="7" xfId="0" applyBorder="1"/>
    <xf numFmtId="1" fontId="0" fillId="0" borderId="7" xfId="0" applyNumberFormat="1" applyBorder="1"/>
    <xf numFmtId="0" fontId="11" fillId="7" borderId="7" xfId="0" applyFont="1" applyFill="1" applyBorder="1" applyAlignment="1">
      <alignment horizontal="left" vertical="top" wrapText="1"/>
    </xf>
    <xf numFmtId="0" fontId="3" fillId="5" borderId="61" xfId="1" applyNumberFormat="1" applyFont="1" applyFill="1" applyBorder="1" applyAlignment="1" applyProtection="1">
      <alignment horizontal="right" vertical="top" wrapText="1"/>
    </xf>
    <xf numFmtId="0" fontId="3" fillId="5" borderId="7" xfId="0" applyFont="1" applyFill="1" applyBorder="1" applyAlignment="1">
      <alignment horizontal="right" vertical="top" wrapText="1"/>
    </xf>
    <xf numFmtId="0" fontId="2" fillId="2" borderId="1" xfId="0" applyFont="1" applyFill="1" applyBorder="1" applyAlignment="1">
      <alignment horizontal="left" vertical="top" wrapText="1"/>
    </xf>
    <xf numFmtId="0" fontId="2" fillId="2" borderId="1" xfId="0" applyFont="1" applyFill="1" applyBorder="1" applyAlignment="1">
      <alignment vertical="top" wrapText="1"/>
    </xf>
    <xf numFmtId="0" fontId="2" fillId="2" borderId="3" xfId="0" applyFont="1" applyFill="1" applyBorder="1" applyAlignment="1">
      <alignment horizontal="right" vertical="top" wrapText="1"/>
    </xf>
    <xf numFmtId="0" fontId="3" fillId="4" borderId="3" xfId="0" applyFont="1" applyFill="1" applyBorder="1" applyAlignment="1">
      <alignment horizontal="right" vertical="top" wrapText="1"/>
    </xf>
    <xf numFmtId="0" fontId="2" fillId="2" borderId="3" xfId="1" applyNumberFormat="1" applyFont="1" applyFill="1" applyBorder="1" applyAlignment="1" applyProtection="1">
      <alignment horizontal="right" vertical="top" wrapText="1"/>
    </xf>
    <xf numFmtId="0" fontId="2" fillId="2" borderId="6" xfId="1" applyNumberFormat="1" applyFont="1" applyFill="1" applyBorder="1" applyAlignment="1" applyProtection="1">
      <alignment horizontal="right" vertical="top" wrapText="1"/>
    </xf>
    <xf numFmtId="0" fontId="2" fillId="3" borderId="4" xfId="1" applyNumberFormat="1" applyFont="1" applyFill="1" applyBorder="1" applyAlignment="1" applyProtection="1">
      <alignment horizontal="right" vertical="top" wrapText="1"/>
      <protection locked="0"/>
    </xf>
    <xf numFmtId="0" fontId="4" fillId="2" borderId="5" xfId="0" applyFont="1" applyFill="1" applyBorder="1" applyAlignment="1">
      <alignment horizontal="left" vertical="top" wrapText="1"/>
    </xf>
    <xf numFmtId="9" fontId="2" fillId="2" borderId="13" xfId="1" applyFont="1" applyFill="1" applyBorder="1" applyAlignment="1" applyProtection="1">
      <alignment horizontal="left" vertical="top" wrapText="1"/>
    </xf>
    <xf numFmtId="9" fontId="2" fillId="2" borderId="15" xfId="1" applyFont="1" applyFill="1" applyBorder="1" applyAlignment="1" applyProtection="1">
      <alignment horizontal="left" vertical="top" wrapText="1"/>
    </xf>
    <xf numFmtId="0" fontId="7" fillId="2" borderId="1" xfId="0" applyFont="1" applyFill="1" applyBorder="1" applyAlignment="1">
      <alignment horizontal="right" vertical="top" wrapText="1"/>
    </xf>
    <xf numFmtId="9" fontId="2" fillId="0" borderId="51" xfId="1" applyFont="1" applyFill="1" applyBorder="1" applyAlignment="1" applyProtection="1">
      <alignment vertical="top" wrapText="1"/>
    </xf>
    <xf numFmtId="0" fontId="3" fillId="4" borderId="7" xfId="0" applyFont="1" applyFill="1" applyBorder="1" applyAlignment="1">
      <alignment horizontal="left" vertical="top" wrapText="1"/>
    </xf>
    <xf numFmtId="0" fontId="2" fillId="3" borderId="37" xfId="1" applyNumberFormat="1" applyFont="1" applyFill="1" applyBorder="1" applyAlignment="1" applyProtection="1">
      <alignment horizontal="right" vertical="top" wrapText="1"/>
      <protection locked="0"/>
    </xf>
    <xf numFmtId="0" fontId="3" fillId="8" borderId="7" xfId="0" applyFont="1" applyFill="1" applyBorder="1" applyAlignment="1">
      <alignment horizontal="left" vertical="top" wrapText="1"/>
    </xf>
    <xf numFmtId="9" fontId="3" fillId="8" borderId="38" xfId="1" applyFont="1" applyFill="1" applyBorder="1" applyAlignment="1" applyProtection="1">
      <alignment horizontal="left" vertical="top" wrapText="1"/>
    </xf>
    <xf numFmtId="0" fontId="3" fillId="8" borderId="39" xfId="1" applyNumberFormat="1" applyFont="1" applyFill="1" applyBorder="1" applyAlignment="1" applyProtection="1">
      <alignment horizontal="right" vertical="top" wrapText="1"/>
    </xf>
    <xf numFmtId="0" fontId="3" fillId="8" borderId="44" xfId="1" applyNumberFormat="1" applyFont="1" applyFill="1" applyBorder="1" applyAlignment="1" applyProtection="1">
      <alignment horizontal="right" vertical="top" wrapText="1"/>
    </xf>
    <xf numFmtId="0" fontId="3" fillId="8" borderId="10" xfId="0" applyFont="1" applyFill="1" applyBorder="1" applyAlignment="1">
      <alignment horizontal="right" vertical="top" wrapText="1"/>
    </xf>
    <xf numFmtId="0" fontId="3" fillId="8" borderId="54" xfId="0" applyFont="1" applyFill="1" applyBorder="1" applyAlignment="1">
      <alignment horizontal="right" vertical="top" wrapText="1"/>
    </xf>
    <xf numFmtId="9" fontId="3" fillId="8" borderId="45" xfId="1" applyFont="1" applyFill="1" applyBorder="1" applyAlignment="1" applyProtection="1">
      <alignment horizontal="left" vertical="top" wrapText="1"/>
    </xf>
    <xf numFmtId="0" fontId="3" fillId="8" borderId="46" xfId="1" applyNumberFormat="1" applyFont="1" applyFill="1" applyBorder="1" applyAlignment="1" applyProtection="1">
      <alignment horizontal="right" vertical="top" wrapText="1"/>
    </xf>
    <xf numFmtId="0" fontId="3" fillId="8" borderId="59" xfId="1" applyNumberFormat="1" applyFont="1" applyFill="1" applyBorder="1" applyAlignment="1" applyProtection="1">
      <alignment horizontal="right" vertical="top" wrapText="1"/>
    </xf>
    <xf numFmtId="0" fontId="3" fillId="8" borderId="60" xfId="0" applyFont="1" applyFill="1" applyBorder="1" applyAlignment="1">
      <alignment horizontal="right" vertical="top" wrapText="1"/>
    </xf>
    <xf numFmtId="0" fontId="3" fillId="8" borderId="7" xfId="0" applyFont="1" applyFill="1" applyBorder="1" applyAlignment="1">
      <alignment horizontal="right" vertical="top" wrapText="1"/>
    </xf>
    <xf numFmtId="9" fontId="3" fillId="8" borderId="39" xfId="1" applyFont="1" applyFill="1" applyBorder="1" applyAlignment="1" applyProtection="1">
      <alignment horizontal="left" vertical="top" wrapText="1"/>
    </xf>
    <xf numFmtId="9" fontId="3" fillId="8" borderId="44" xfId="1" applyFont="1" applyFill="1" applyBorder="1" applyAlignment="1" applyProtection="1">
      <alignment horizontal="left" vertical="top" wrapText="1"/>
    </xf>
    <xf numFmtId="0" fontId="3" fillId="8" borderId="44" xfId="0" applyFont="1" applyFill="1" applyBorder="1" applyAlignment="1">
      <alignment horizontal="left" vertical="top" wrapText="1"/>
    </xf>
    <xf numFmtId="0" fontId="2" fillId="2" borderId="3" xfId="0" applyFont="1" applyFill="1" applyBorder="1" applyAlignment="1">
      <alignment horizontal="left" vertical="top" wrapText="1"/>
    </xf>
    <xf numFmtId="0" fontId="3" fillId="4" borderId="7" xfId="1" applyNumberFormat="1" applyFont="1" applyFill="1" applyBorder="1" applyAlignment="1" applyProtection="1">
      <alignment vertical="top" wrapText="1"/>
    </xf>
    <xf numFmtId="0" fontId="3" fillId="4" borderId="7" xfId="0" applyFont="1" applyFill="1" applyBorder="1" applyAlignment="1">
      <alignment horizontal="right" vertical="top" wrapText="1"/>
    </xf>
    <xf numFmtId="14" fontId="0" fillId="0" borderId="7" xfId="0" applyNumberFormat="1" applyBorder="1"/>
    <xf numFmtId="9" fontId="3" fillId="8" borderId="7" xfId="1" applyFont="1" applyFill="1" applyBorder="1" applyAlignment="1" applyProtection="1">
      <alignment horizontal="left" vertical="top" wrapText="1"/>
    </xf>
    <xf numFmtId="0" fontId="0" fillId="7" borderId="7" xfId="0" applyFill="1" applyBorder="1"/>
    <xf numFmtId="0" fontId="0" fillId="8" borderId="7" xfId="0" applyFill="1" applyBorder="1"/>
    <xf numFmtId="0" fontId="5" fillId="0" borderId="30" xfId="0" applyFont="1" applyBorder="1" applyAlignment="1">
      <alignment horizontal="left" vertical="top" wrapText="1"/>
    </xf>
    <xf numFmtId="0" fontId="5" fillId="0" borderId="20" xfId="0" applyFont="1" applyBorder="1" applyAlignment="1">
      <alignment horizontal="left" vertical="top" wrapText="1"/>
    </xf>
    <xf numFmtId="0" fontId="6" fillId="0" borderId="30" xfId="0" applyFont="1" applyBorder="1" applyAlignment="1">
      <alignment horizontal="left" vertical="top" wrapText="1"/>
    </xf>
    <xf numFmtId="0" fontId="6" fillId="0" borderId="32" xfId="0" applyFont="1" applyBorder="1" applyAlignment="1">
      <alignment horizontal="left" vertical="top" wrapText="1"/>
    </xf>
    <xf numFmtId="0" fontId="5" fillId="0" borderId="32" xfId="0" applyFont="1" applyBorder="1" applyAlignment="1">
      <alignment horizontal="left" vertical="top" wrapText="1"/>
    </xf>
    <xf numFmtId="0" fontId="5" fillId="0" borderId="24" xfId="0" applyFont="1" applyBorder="1" applyAlignment="1">
      <alignment horizontal="left" vertical="top" wrapText="1"/>
    </xf>
    <xf numFmtId="0" fontId="2" fillId="4" borderId="10" xfId="0" applyFont="1" applyFill="1" applyBorder="1" applyAlignment="1">
      <alignment horizontal="left" vertical="top" wrapText="1"/>
    </xf>
    <xf numFmtId="0" fontId="6" fillId="2" borderId="24" xfId="0" applyFont="1" applyFill="1" applyBorder="1" applyAlignment="1">
      <alignment horizontal="left" vertical="top" wrapText="1"/>
    </xf>
    <xf numFmtId="0" fontId="6" fillId="2" borderId="30" xfId="0" applyFont="1" applyFill="1" applyBorder="1" applyAlignment="1">
      <alignment horizontal="left" vertical="top" wrapText="1"/>
    </xf>
    <xf numFmtId="0" fontId="6" fillId="0" borderId="33" xfId="0" applyFont="1" applyBorder="1" applyAlignment="1">
      <alignment horizontal="left" vertical="top" wrapText="1"/>
    </xf>
    <xf numFmtId="0" fontId="5" fillId="2" borderId="32" xfId="0" applyFont="1" applyFill="1" applyBorder="1" applyAlignment="1">
      <alignment horizontal="left" vertical="top" wrapText="1"/>
    </xf>
    <xf numFmtId="0" fontId="6" fillId="2" borderId="32" xfId="0" applyFont="1" applyFill="1" applyBorder="1" applyAlignment="1">
      <alignment horizontal="left" vertical="top" wrapText="1"/>
    </xf>
    <xf numFmtId="0" fontId="3" fillId="5" borderId="9" xfId="0" applyFont="1" applyFill="1" applyBorder="1" applyAlignment="1">
      <alignment horizontal="right" vertical="top" wrapText="1"/>
    </xf>
    <xf numFmtId="0" fontId="3" fillId="8" borderId="9" xfId="0" applyFont="1" applyFill="1" applyBorder="1" applyAlignment="1">
      <alignment horizontal="right" vertical="top" wrapText="1"/>
    </xf>
    <xf numFmtId="9" fontId="3" fillId="8" borderId="61" xfId="1" applyFont="1" applyFill="1" applyBorder="1" applyAlignment="1" applyProtection="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3" fillId="8" borderId="8" xfId="0" applyFont="1" applyFill="1" applyBorder="1" applyAlignment="1">
      <alignment vertical="top" wrapText="1"/>
    </xf>
    <xf numFmtId="0" fontId="3" fillId="8" borderId="9" xfId="0" applyFont="1" applyFill="1" applyBorder="1" applyAlignment="1">
      <alignment vertical="top" wrapText="1"/>
    </xf>
    <xf numFmtId="0" fontId="3" fillId="8" borderId="10" xfId="0" applyFont="1" applyFill="1" applyBorder="1" applyAlignment="1">
      <alignment vertical="top" wrapText="1"/>
    </xf>
    <xf numFmtId="0" fontId="3" fillId="5" borderId="7" xfId="0" applyFont="1" applyFill="1" applyBorder="1" applyAlignment="1">
      <alignment horizontal="left" vertical="top" wrapText="1"/>
    </xf>
    <xf numFmtId="0" fontId="2" fillId="2" borderId="21" xfId="0" applyFont="1" applyFill="1" applyBorder="1" applyAlignment="1">
      <alignment horizontal="left" vertical="top" wrapText="1"/>
    </xf>
    <xf numFmtId="0" fontId="3" fillId="2" borderId="21" xfId="0" applyFont="1" applyFill="1" applyBorder="1" applyAlignment="1">
      <alignment horizontal="left" vertical="top" wrapText="1"/>
    </xf>
    <xf numFmtId="0" fontId="2" fillId="2" borderId="51" xfId="0" applyFont="1" applyFill="1" applyBorder="1" applyAlignment="1">
      <alignment horizontal="left" vertical="top" wrapText="1"/>
    </xf>
    <xf numFmtId="0" fontId="2" fillId="2" borderId="63" xfId="0" applyFont="1" applyFill="1" applyBorder="1" applyAlignment="1">
      <alignment vertical="top" wrapText="1"/>
    </xf>
    <xf numFmtId="0" fontId="2" fillId="2" borderId="56" xfId="0" applyFont="1" applyFill="1" applyBorder="1" applyAlignment="1">
      <alignment vertical="top" wrapText="1"/>
    </xf>
    <xf numFmtId="0" fontId="5" fillId="0" borderId="56" xfId="0" applyFont="1" applyBorder="1" applyAlignment="1">
      <alignment horizontal="left" vertical="top" wrapText="1"/>
    </xf>
    <xf numFmtId="0" fontId="5" fillId="0" borderId="6" xfId="0" applyFont="1" applyBorder="1" applyAlignment="1">
      <alignment horizontal="left" vertical="top" wrapText="1"/>
    </xf>
    <xf numFmtId="0" fontId="3" fillId="8" borderId="65" xfId="1" applyNumberFormat="1" applyFont="1" applyFill="1" applyBorder="1" applyAlignment="1" applyProtection="1">
      <alignment horizontal="right" vertical="top" wrapText="1"/>
    </xf>
    <xf numFmtId="0" fontId="3" fillId="8" borderId="64" xfId="1" applyNumberFormat="1" applyFont="1" applyFill="1" applyBorder="1" applyAlignment="1" applyProtection="1">
      <alignment horizontal="right" vertical="top" wrapText="1"/>
    </xf>
    <xf numFmtId="0" fontId="3" fillId="2" borderId="6" xfId="0" applyFont="1" applyFill="1" applyBorder="1" applyAlignment="1">
      <alignment horizontal="left" vertical="top" wrapText="1"/>
    </xf>
    <xf numFmtId="0" fontId="4" fillId="2" borderId="21" xfId="0" applyFont="1" applyFill="1" applyBorder="1" applyAlignment="1">
      <alignment horizontal="left" vertical="top" wrapText="1"/>
    </xf>
    <xf numFmtId="0" fontId="4" fillId="2" borderId="31" xfId="0" applyFont="1" applyFill="1" applyBorder="1" applyAlignment="1">
      <alignment horizontal="left" vertical="top" wrapText="1"/>
    </xf>
    <xf numFmtId="0" fontId="3" fillId="2" borderId="5" xfId="0" applyFont="1" applyFill="1" applyBorder="1" applyAlignment="1">
      <alignment horizontal="left" vertical="top" wrapText="1"/>
    </xf>
    <xf numFmtId="0" fontId="2" fillId="2" borderId="5" xfId="0" applyFont="1" applyFill="1" applyBorder="1" applyAlignment="1">
      <alignment horizontal="left" vertical="top" wrapText="1"/>
    </xf>
    <xf numFmtId="9" fontId="3" fillId="4" borderId="26" xfId="1" applyFont="1" applyFill="1" applyBorder="1" applyAlignment="1" applyProtection="1">
      <alignment horizontal="left" vertical="top" wrapText="1"/>
    </xf>
    <xf numFmtId="9" fontId="4" fillId="2" borderId="31" xfId="1" applyFont="1" applyFill="1" applyBorder="1" applyAlignment="1" applyProtection="1">
      <alignment horizontal="left" vertical="top" wrapText="1"/>
    </xf>
    <xf numFmtId="9" fontId="3" fillId="8" borderId="8" xfId="1" applyFont="1" applyFill="1" applyBorder="1" applyAlignment="1" applyProtection="1">
      <alignment horizontal="left" vertical="top" wrapText="1"/>
    </xf>
    <xf numFmtId="9" fontId="3" fillId="8" borderId="10" xfId="1" applyFont="1" applyFill="1" applyBorder="1" applyAlignment="1" applyProtection="1">
      <alignment horizontal="left" vertical="top" wrapText="1"/>
    </xf>
    <xf numFmtId="9" fontId="2" fillId="2" borderId="29" xfId="1" applyFont="1" applyFill="1" applyBorder="1" applyAlignment="1" applyProtection="1">
      <alignment horizontal="left" vertical="top" wrapText="1"/>
    </xf>
    <xf numFmtId="0" fontId="3" fillId="8" borderId="9" xfId="0" applyFont="1" applyFill="1" applyBorder="1" applyAlignment="1">
      <alignment horizontal="left" vertical="top" wrapText="1"/>
    </xf>
    <xf numFmtId="0" fontId="6" fillId="0" borderId="56" xfId="0" applyFont="1" applyBorder="1" applyAlignment="1">
      <alignment horizontal="left" vertical="top" wrapText="1"/>
    </xf>
    <xf numFmtId="0" fontId="12" fillId="0" borderId="25" xfId="0" applyFont="1" applyBorder="1" applyAlignment="1">
      <alignment wrapText="1"/>
    </xf>
    <xf numFmtId="0" fontId="12" fillId="0" borderId="33" xfId="0" applyFont="1" applyBorder="1" applyAlignment="1">
      <alignment wrapText="1"/>
    </xf>
    <xf numFmtId="0" fontId="12" fillId="0" borderId="42" xfId="0" applyFont="1" applyBorder="1" applyAlignment="1" applyProtection="1">
      <alignment wrapText="1"/>
      <protection locked="0"/>
    </xf>
    <xf numFmtId="0" fontId="6" fillId="2" borderId="42" xfId="0" applyFont="1" applyFill="1" applyBorder="1" applyAlignment="1">
      <alignment horizontal="left" vertical="top" wrapText="1"/>
    </xf>
    <xf numFmtId="0" fontId="12" fillId="0" borderId="24" xfId="0" applyFont="1" applyBorder="1" applyAlignment="1">
      <alignment wrapText="1"/>
    </xf>
    <xf numFmtId="0" fontId="12" fillId="0" borderId="12" xfId="0" applyFont="1" applyBorder="1" applyAlignment="1">
      <alignment wrapText="1"/>
    </xf>
    <xf numFmtId="0" fontId="12" fillId="0" borderId="30" xfId="0" applyFont="1" applyBorder="1" applyAlignment="1">
      <alignment wrapText="1"/>
    </xf>
    <xf numFmtId="0" fontId="6" fillId="2" borderId="30" xfId="0" applyFont="1" applyFill="1" applyBorder="1" applyAlignment="1" applyProtection="1">
      <alignment horizontal="left" vertical="top" wrapText="1"/>
      <protection locked="0"/>
    </xf>
    <xf numFmtId="0" fontId="12" fillId="0" borderId="4" xfId="0" applyFont="1" applyBorder="1" applyAlignment="1">
      <alignment wrapText="1"/>
    </xf>
    <xf numFmtId="0" fontId="12" fillId="0" borderId="32" xfId="0" applyFont="1" applyBorder="1" applyAlignment="1">
      <alignment wrapText="1"/>
    </xf>
    <xf numFmtId="0" fontId="12" fillId="0" borderId="12" xfId="0" applyFont="1" applyBorder="1" applyAlignment="1" applyProtection="1">
      <alignment wrapText="1"/>
      <protection locked="0"/>
    </xf>
    <xf numFmtId="0" fontId="5" fillId="0" borderId="25" xfId="0" applyFont="1" applyBorder="1" applyAlignment="1">
      <alignment horizontal="left" vertical="top" wrapText="1"/>
    </xf>
    <xf numFmtId="0" fontId="12" fillId="0" borderId="67" xfId="0" applyFont="1" applyBorder="1" applyAlignment="1">
      <alignment wrapText="1"/>
    </xf>
    <xf numFmtId="0" fontId="12" fillId="0" borderId="31" xfId="0" applyFont="1" applyBorder="1" applyAlignment="1">
      <alignment wrapText="1"/>
    </xf>
    <xf numFmtId="0" fontId="12" fillId="0" borderId="26" xfId="0" applyFont="1" applyBorder="1" applyAlignment="1" applyProtection="1">
      <alignment wrapText="1"/>
      <protection locked="0"/>
    </xf>
    <xf numFmtId="0" fontId="12" fillId="0" borderId="20" xfId="0" applyFont="1" applyBorder="1" applyAlignment="1" applyProtection="1">
      <alignment wrapText="1"/>
      <protection locked="0"/>
    </xf>
    <xf numFmtId="0" fontId="12" fillId="0" borderId="56" xfId="0" applyFont="1" applyBorder="1" applyAlignment="1">
      <alignment wrapText="1"/>
    </xf>
    <xf numFmtId="0" fontId="12" fillId="0" borderId="6" xfId="0" applyFont="1" applyBorder="1" applyAlignment="1">
      <alignment wrapText="1"/>
    </xf>
    <xf numFmtId="0" fontId="12" fillId="0" borderId="68" xfId="0" applyFont="1" applyBorder="1" applyAlignment="1">
      <alignment wrapText="1"/>
    </xf>
    <xf numFmtId="9" fontId="2" fillId="0" borderId="6" xfId="1" applyFont="1" applyFill="1" applyBorder="1" applyAlignment="1" applyProtection="1">
      <alignment horizontal="left" vertical="top" wrapText="1"/>
    </xf>
    <xf numFmtId="0" fontId="2" fillId="4" borderId="7" xfId="0" applyFont="1" applyFill="1" applyBorder="1" applyAlignment="1">
      <alignment horizontal="left" vertical="top" wrapText="1"/>
    </xf>
    <xf numFmtId="0" fontId="2" fillId="3" borderId="36" xfId="1" applyNumberFormat="1" applyFont="1" applyFill="1" applyBorder="1" applyAlignment="1" applyProtection="1">
      <alignment horizontal="center" vertical="top" wrapText="1"/>
      <protection locked="0"/>
    </xf>
    <xf numFmtId="0" fontId="2" fillId="3" borderId="49" xfId="1" applyNumberFormat="1" applyFont="1" applyFill="1" applyBorder="1" applyAlignment="1" applyProtection="1">
      <alignment horizontal="center" vertical="top" wrapText="1"/>
      <protection locked="0"/>
    </xf>
    <xf numFmtId="0" fontId="2" fillId="3" borderId="45" xfId="1" applyNumberFormat="1" applyFont="1" applyFill="1" applyBorder="1" applyAlignment="1" applyProtection="1">
      <alignment horizontal="center" vertical="top" wrapText="1"/>
      <protection locked="0"/>
    </xf>
    <xf numFmtId="0" fontId="2" fillId="3" borderId="69" xfId="1" applyNumberFormat="1" applyFont="1" applyFill="1" applyBorder="1" applyAlignment="1" applyProtection="1">
      <alignment horizontal="center" vertical="top" wrapText="1"/>
      <protection locked="0"/>
    </xf>
    <xf numFmtId="0" fontId="2" fillId="3" borderId="70" xfId="1" applyNumberFormat="1" applyFont="1" applyFill="1" applyBorder="1" applyAlignment="1" applyProtection="1">
      <alignment horizontal="center" vertical="top" wrapText="1"/>
      <protection locked="0"/>
    </xf>
    <xf numFmtId="0" fontId="2" fillId="3" borderId="46" xfId="1" applyNumberFormat="1" applyFont="1" applyFill="1" applyBorder="1" applyAlignment="1" applyProtection="1">
      <alignment horizontal="center" vertical="top" wrapText="1"/>
      <protection locked="0"/>
    </xf>
    <xf numFmtId="0" fontId="4" fillId="2" borderId="11" xfId="0" applyFont="1" applyFill="1" applyBorder="1" applyAlignment="1">
      <alignment horizontal="left" vertical="top" wrapText="1"/>
    </xf>
    <xf numFmtId="0" fontId="2" fillId="2" borderId="26" xfId="1" applyNumberFormat="1" applyFont="1" applyFill="1" applyBorder="1" applyAlignment="1" applyProtection="1">
      <alignment horizontal="right" vertical="top" wrapText="1"/>
    </xf>
    <xf numFmtId="0" fontId="2" fillId="2" borderId="12" xfId="1" applyNumberFormat="1" applyFont="1" applyFill="1" applyBorder="1" applyAlignment="1" applyProtection="1">
      <alignment horizontal="right" vertical="top" wrapText="1"/>
    </xf>
    <xf numFmtId="0" fontId="2" fillId="2" borderId="1" xfId="1" applyNumberFormat="1" applyFont="1" applyFill="1" applyBorder="1" applyAlignment="1" applyProtection="1">
      <alignment horizontal="right" vertical="top" wrapText="1"/>
    </xf>
    <xf numFmtId="9" fontId="3" fillId="4" borderId="26" xfId="1" applyFont="1" applyFill="1" applyBorder="1" applyAlignment="1" applyProtection="1">
      <alignment vertical="top" wrapText="1"/>
    </xf>
    <xf numFmtId="9" fontId="3" fillId="4" borderId="11" xfId="1" applyFont="1" applyFill="1" applyBorder="1" applyAlignment="1" applyProtection="1">
      <alignment horizontal="left" vertical="top" wrapText="1"/>
    </xf>
    <xf numFmtId="9" fontId="3" fillId="4" borderId="46" xfId="1" applyFont="1" applyFill="1" applyBorder="1" applyAlignment="1" applyProtection="1">
      <alignment horizontal="left" vertical="top" wrapText="1"/>
    </xf>
    <xf numFmtId="0" fontId="3" fillId="4" borderId="59"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26" xfId="0" applyFont="1" applyFill="1" applyBorder="1" applyAlignment="1">
      <alignment horizontal="left" vertical="top" wrapText="1"/>
    </xf>
    <xf numFmtId="0" fontId="3" fillId="4" borderId="11" xfId="0" applyFont="1" applyFill="1" applyBorder="1" applyAlignment="1">
      <alignment horizontal="left" vertical="top" wrapText="1"/>
    </xf>
    <xf numFmtId="9" fontId="3" fillId="4" borderId="45" xfId="1" applyFont="1" applyFill="1" applyBorder="1" applyAlignment="1" applyProtection="1">
      <alignment horizontal="left" vertical="top" wrapText="1"/>
    </xf>
    <xf numFmtId="9" fontId="3" fillId="4" borderId="59" xfId="1" applyFont="1" applyFill="1" applyBorder="1" applyAlignment="1" applyProtection="1">
      <alignment horizontal="left" vertical="top" wrapText="1"/>
    </xf>
    <xf numFmtId="0" fontId="3" fillId="4" borderId="12" xfId="0" applyFont="1" applyFill="1" applyBorder="1" applyAlignment="1">
      <alignment horizontal="left" vertical="top" wrapText="1"/>
    </xf>
    <xf numFmtId="9" fontId="3" fillId="4" borderId="71" xfId="1" applyFont="1" applyFill="1" applyBorder="1" applyAlignment="1" applyProtection="1">
      <alignment horizontal="left" vertical="top" wrapText="1"/>
    </xf>
    <xf numFmtId="0" fontId="3" fillId="2" borderId="8" xfId="0" applyFont="1" applyFill="1" applyBorder="1" applyAlignment="1">
      <alignment vertical="top"/>
    </xf>
    <xf numFmtId="0" fontId="2" fillId="2" borderId="67" xfId="0" applyFont="1" applyFill="1" applyBorder="1" applyAlignment="1">
      <alignment horizontal="left" vertical="top" wrapText="1"/>
    </xf>
    <xf numFmtId="0" fontId="2" fillId="2" borderId="33" xfId="0" applyFont="1" applyFill="1" applyBorder="1" applyAlignment="1">
      <alignment horizontal="left" vertical="top" wrapText="1"/>
    </xf>
    <xf numFmtId="0" fontId="2" fillId="2" borderId="42" xfId="0" applyFont="1" applyFill="1" applyBorder="1" applyAlignment="1">
      <alignment horizontal="left" vertical="top" wrapText="1"/>
    </xf>
    <xf numFmtId="14" fontId="2" fillId="2" borderId="25" xfId="0" applyNumberFormat="1" applyFont="1" applyFill="1" applyBorder="1" applyAlignment="1">
      <alignment horizontal="left" vertical="top" wrapText="1"/>
    </xf>
    <xf numFmtId="0" fontId="3" fillId="4" borderId="3" xfId="1" applyNumberFormat="1" applyFont="1" applyFill="1" applyBorder="1" applyAlignment="1" applyProtection="1">
      <alignment horizontal="left" vertical="top" wrapText="1"/>
    </xf>
    <xf numFmtId="9" fontId="3" fillId="4" borderId="31" xfId="1" applyFont="1" applyFill="1" applyBorder="1" applyAlignment="1" applyProtection="1">
      <alignment vertical="top" wrapText="1"/>
    </xf>
    <xf numFmtId="0" fontId="2" fillId="2" borderId="50" xfId="0" applyFont="1" applyFill="1" applyBorder="1" applyAlignment="1" applyProtection="1">
      <alignment horizontal="left" vertical="top"/>
      <protection locked="0"/>
    </xf>
    <xf numFmtId="0" fontId="2" fillId="2" borderId="57" xfId="0" applyFont="1" applyFill="1" applyBorder="1" applyAlignment="1" applyProtection="1">
      <alignment horizontal="left" vertical="top"/>
      <protection locked="0"/>
    </xf>
    <xf numFmtId="0" fontId="2" fillId="2" borderId="32" xfId="0" applyFont="1" applyFill="1" applyBorder="1" applyAlignment="1" applyProtection="1">
      <alignment horizontal="left" vertical="top"/>
      <protection locked="0"/>
    </xf>
    <xf numFmtId="14" fontId="2" fillId="2" borderId="33" xfId="0" applyNumberFormat="1" applyFont="1" applyFill="1" applyBorder="1" applyAlignment="1">
      <alignment horizontal="left" vertical="top" wrapText="1"/>
    </xf>
    <xf numFmtId="0" fontId="2" fillId="2" borderId="14" xfId="0" applyFont="1" applyFill="1" applyBorder="1" applyAlignment="1">
      <alignment horizontal="left" vertical="top" wrapText="1"/>
    </xf>
    <xf numFmtId="14" fontId="2" fillId="2" borderId="16" xfId="0" applyNumberFormat="1" applyFont="1" applyFill="1" applyBorder="1" applyAlignment="1" applyProtection="1">
      <alignment horizontal="left" vertical="top" wrapText="1"/>
      <protection locked="0"/>
    </xf>
    <xf numFmtId="14" fontId="2" fillId="2" borderId="27" xfId="0" applyNumberFormat="1" applyFont="1" applyFill="1" applyBorder="1" applyAlignment="1" applyProtection="1">
      <alignment horizontal="left" vertical="top" wrapText="1"/>
      <protection locked="0"/>
    </xf>
    <xf numFmtId="0" fontId="2" fillId="2" borderId="18" xfId="0" applyFont="1" applyFill="1" applyBorder="1" applyAlignment="1">
      <alignment horizontal="left" vertical="top" wrapText="1"/>
    </xf>
    <xf numFmtId="0" fontId="3" fillId="8" borderId="14" xfId="0" applyFont="1" applyFill="1" applyBorder="1" applyAlignment="1">
      <alignment horizontal="left" vertical="top" wrapText="1"/>
    </xf>
    <xf numFmtId="0" fontId="2" fillId="2" borderId="27" xfId="0" applyFont="1" applyFill="1" applyBorder="1" applyAlignment="1" applyProtection="1">
      <alignment horizontal="left" vertical="top" wrapText="1"/>
      <protection locked="0"/>
    </xf>
    <xf numFmtId="0" fontId="2" fillId="2" borderId="16" xfId="0" applyFont="1" applyFill="1" applyBorder="1" applyAlignment="1" applyProtection="1">
      <alignment horizontal="left" vertical="top" wrapText="1"/>
      <protection locked="0"/>
    </xf>
    <xf numFmtId="0" fontId="3" fillId="8" borderId="8" xfId="0" applyFont="1" applyFill="1" applyBorder="1" applyAlignment="1">
      <alignment horizontal="right" vertical="top" wrapText="1"/>
    </xf>
    <xf numFmtId="0" fontId="3" fillId="5" borderId="25" xfId="1" applyNumberFormat="1" applyFont="1" applyFill="1" applyBorder="1" applyAlignment="1" applyProtection="1">
      <alignment horizontal="left" vertical="top" wrapText="1"/>
    </xf>
    <xf numFmtId="0" fontId="3" fillId="5" borderId="33" xfId="1" applyNumberFormat="1" applyFont="1" applyFill="1" applyBorder="1" applyAlignment="1" applyProtection="1">
      <alignment horizontal="left" vertical="top" wrapText="1"/>
    </xf>
    <xf numFmtId="0" fontId="2" fillId="2" borderId="53" xfId="0" applyFont="1" applyFill="1" applyBorder="1" applyAlignment="1">
      <alignment vertical="top" wrapText="1"/>
    </xf>
    <xf numFmtId="0" fontId="2" fillId="2" borderId="20" xfId="0" applyFont="1" applyFill="1" applyBorder="1" applyAlignment="1">
      <alignment vertical="top" wrapText="1"/>
    </xf>
    <xf numFmtId="0" fontId="2" fillId="2" borderId="62" xfId="0" applyFont="1" applyFill="1" applyBorder="1" applyAlignment="1">
      <alignment vertical="top" wrapText="1"/>
    </xf>
    <xf numFmtId="9" fontId="2" fillId="2" borderId="62" xfId="1" applyFont="1" applyFill="1" applyBorder="1" applyAlignment="1" applyProtection="1">
      <alignment vertical="top" wrapText="1"/>
    </xf>
    <xf numFmtId="0" fontId="2" fillId="2" borderId="57" xfId="0" applyFont="1" applyFill="1" applyBorder="1" applyAlignment="1">
      <alignment vertical="top" wrapText="1"/>
    </xf>
    <xf numFmtId="9" fontId="2" fillId="2" borderId="63" xfId="0" applyNumberFormat="1" applyFont="1" applyFill="1" applyBorder="1" applyAlignment="1">
      <alignment vertical="top" wrapText="1"/>
    </xf>
    <xf numFmtId="0" fontId="2" fillId="0" borderId="11" xfId="0" applyFont="1" applyBorder="1" applyAlignment="1">
      <alignment horizontal="left" vertical="top" wrapText="1"/>
    </xf>
    <xf numFmtId="0" fontId="5" fillId="0" borderId="68" xfId="0" applyFont="1" applyBorder="1" applyAlignment="1">
      <alignment horizontal="left" vertical="top" wrapText="1"/>
    </xf>
    <xf numFmtId="0" fontId="6" fillId="0" borderId="31" xfId="0" applyFont="1" applyBorder="1" applyAlignment="1" applyProtection="1">
      <alignment horizontal="left" vertical="top" wrapText="1"/>
      <protection locked="0"/>
    </xf>
    <xf numFmtId="0" fontId="6" fillId="2" borderId="25" xfId="0" applyFont="1" applyFill="1" applyBorder="1" applyAlignment="1">
      <alignment horizontal="left" vertical="top" wrapText="1"/>
    </xf>
    <xf numFmtId="0" fontId="6" fillId="2" borderId="67" xfId="0" applyFont="1" applyFill="1" applyBorder="1" applyAlignment="1">
      <alignment horizontal="left" vertical="top" wrapText="1"/>
    </xf>
    <xf numFmtId="0" fontId="5" fillId="0" borderId="42" xfId="0" applyFont="1" applyBorder="1" applyAlignment="1">
      <alignment horizontal="left" vertical="top" wrapText="1"/>
    </xf>
    <xf numFmtId="0" fontId="2" fillId="2" borderId="26" xfId="0" applyFont="1" applyFill="1" applyBorder="1" applyAlignment="1">
      <alignment horizontal="left" vertical="top" wrapText="1"/>
    </xf>
    <xf numFmtId="0" fontId="2" fillId="2" borderId="25" xfId="0" applyFont="1" applyFill="1" applyBorder="1" applyAlignment="1">
      <alignment horizontal="left" vertical="top" wrapText="1"/>
    </xf>
    <xf numFmtId="0" fontId="12" fillId="0" borderId="26" xfId="0" applyFont="1" applyBorder="1" applyAlignment="1">
      <alignment wrapText="1"/>
    </xf>
    <xf numFmtId="0" fontId="13" fillId="0" borderId="0" xfId="0" applyFont="1"/>
    <xf numFmtId="14" fontId="2" fillId="0" borderId="33" xfId="0" applyNumberFormat="1" applyFont="1" applyBorder="1" applyAlignment="1">
      <alignment horizontal="left" vertical="top" wrapText="1"/>
    </xf>
    <xf numFmtId="0" fontId="2" fillId="2" borderId="0" xfId="1" applyNumberFormat="1" applyFont="1" applyFill="1" applyBorder="1" applyAlignment="1" applyProtection="1">
      <alignment horizontal="right" vertical="top" wrapText="1"/>
      <protection locked="0"/>
    </xf>
    <xf numFmtId="0" fontId="14" fillId="0" borderId="0" xfId="0" applyFont="1"/>
    <xf numFmtId="2" fontId="2" fillId="2" borderId="16" xfId="0" applyNumberFormat="1" applyFont="1" applyFill="1" applyBorder="1" applyAlignment="1" applyProtection="1">
      <alignment horizontal="left" vertical="top" wrapText="1"/>
      <protection locked="0"/>
    </xf>
    <xf numFmtId="14" fontId="2" fillId="2" borderId="42" xfId="0" applyNumberFormat="1" applyFont="1" applyFill="1" applyBorder="1" applyAlignment="1">
      <alignment horizontal="left" vertical="top" wrapText="1"/>
    </xf>
    <xf numFmtId="0" fontId="0" fillId="6" borderId="16" xfId="0" applyFill="1" applyBorder="1"/>
    <xf numFmtId="0" fontId="0" fillId="0" borderId="16" xfId="0" applyBorder="1"/>
    <xf numFmtId="15" fontId="0" fillId="0" borderId="16" xfId="0" applyNumberFormat="1" applyBorder="1"/>
    <xf numFmtId="0" fontId="0" fillId="0" borderId="16" xfId="0" applyBorder="1" applyAlignment="1">
      <alignment wrapText="1"/>
    </xf>
    <xf numFmtId="0" fontId="2" fillId="2" borderId="19" xfId="0" applyFont="1" applyFill="1" applyBorder="1" applyAlignment="1">
      <alignment horizontal="left" vertical="top" wrapText="1"/>
    </xf>
    <xf numFmtId="0" fontId="2" fillId="2" borderId="27" xfId="0" applyFont="1" applyFill="1" applyBorder="1" applyAlignment="1">
      <alignment horizontal="left" vertical="top" wrapText="1"/>
    </xf>
    <xf numFmtId="0" fontId="2" fillId="2" borderId="28" xfId="0" applyFont="1" applyFill="1" applyBorder="1" applyAlignment="1">
      <alignment horizontal="left" vertical="top" wrapText="1"/>
    </xf>
    <xf numFmtId="0" fontId="9" fillId="2" borderId="0" xfId="0" applyFont="1" applyFill="1" applyAlignment="1">
      <alignment horizontal="left" vertical="top"/>
    </xf>
    <xf numFmtId="0" fontId="2" fillId="2" borderId="8" xfId="0" applyFont="1" applyFill="1" applyBorder="1" applyAlignment="1">
      <alignment horizontal="left" vertical="top"/>
    </xf>
    <xf numFmtId="0" fontId="2" fillId="2" borderId="9" xfId="0" applyFont="1" applyFill="1" applyBorder="1" applyAlignment="1">
      <alignment horizontal="left" vertical="top"/>
    </xf>
    <xf numFmtId="0" fontId="2" fillId="2" borderId="10" xfId="0" applyFont="1" applyFill="1" applyBorder="1" applyAlignment="1">
      <alignment horizontal="left" vertical="top"/>
    </xf>
    <xf numFmtId="14" fontId="2" fillId="2" borderId="8" xfId="0" applyNumberFormat="1" applyFont="1" applyFill="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10" xfId="0" applyFont="1" applyBorder="1" applyAlignment="1">
      <alignment horizontal="left" vertical="top"/>
    </xf>
    <xf numFmtId="0" fontId="3" fillId="8" borderId="8" xfId="0" applyFont="1" applyFill="1" applyBorder="1" applyAlignment="1">
      <alignment horizontal="left" vertical="top" wrapText="1"/>
    </xf>
    <xf numFmtId="0" fontId="3" fillId="8" borderId="9" xfId="0" applyFont="1" applyFill="1" applyBorder="1" applyAlignment="1">
      <alignment horizontal="left" vertical="top" wrapText="1"/>
    </xf>
    <xf numFmtId="0" fontId="3" fillId="8" borderId="10" xfId="0" applyFont="1" applyFill="1" applyBorder="1" applyAlignment="1">
      <alignment horizontal="left" vertical="top" wrapText="1"/>
    </xf>
    <xf numFmtId="9" fontId="3" fillId="4" borderId="8" xfId="1" applyFont="1" applyFill="1" applyBorder="1" applyAlignment="1" applyProtection="1">
      <alignment horizontal="left" vertical="top" wrapText="1"/>
    </xf>
    <xf numFmtId="9" fontId="3" fillId="4" borderId="9" xfId="1" applyFont="1" applyFill="1" applyBorder="1" applyAlignment="1" applyProtection="1">
      <alignment horizontal="left" vertical="top" wrapText="1"/>
    </xf>
    <xf numFmtId="9" fontId="3" fillId="4" borderId="10" xfId="1" applyFont="1" applyFill="1" applyBorder="1" applyAlignment="1" applyProtection="1">
      <alignment horizontal="left" vertical="top" wrapText="1"/>
    </xf>
    <xf numFmtId="0" fontId="2" fillId="2" borderId="47" xfId="0" applyFont="1" applyFill="1" applyBorder="1" applyAlignment="1">
      <alignment horizontal="left" vertical="top" wrapText="1"/>
    </xf>
    <xf numFmtId="0" fontId="2" fillId="2" borderId="14" xfId="0" applyFont="1" applyFill="1" applyBorder="1" applyAlignment="1">
      <alignment horizontal="left" vertical="top" wrapText="1"/>
    </xf>
    <xf numFmtId="0" fontId="2" fillId="2" borderId="72" xfId="0" applyFont="1" applyFill="1" applyBorder="1" applyAlignment="1">
      <alignment horizontal="left" vertical="top" wrapText="1"/>
    </xf>
    <xf numFmtId="0" fontId="2" fillId="2" borderId="55"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7" xfId="0" applyFont="1" applyFill="1" applyBorder="1" applyAlignment="1">
      <alignment horizontal="left" vertical="top" wrapText="1"/>
    </xf>
    <xf numFmtId="0" fontId="2" fillId="2" borderId="50" xfId="0" applyFont="1" applyFill="1" applyBorder="1" applyAlignment="1">
      <alignment horizontal="left" vertical="top" wrapText="1"/>
    </xf>
    <xf numFmtId="0" fontId="2" fillId="2" borderId="57" xfId="0" applyFont="1" applyFill="1" applyBorder="1" applyAlignment="1">
      <alignment horizontal="left" vertical="top" wrapText="1"/>
    </xf>
    <xf numFmtId="0" fontId="2" fillId="2" borderId="32" xfId="0" applyFont="1" applyFill="1" applyBorder="1" applyAlignment="1">
      <alignment horizontal="left" vertical="top" wrapText="1"/>
    </xf>
    <xf numFmtId="9" fontId="4" fillId="2" borderId="21" xfId="1" applyFont="1" applyFill="1" applyBorder="1" applyAlignment="1" applyProtection="1">
      <alignment horizontal="left" vertical="top" wrapText="1"/>
    </xf>
    <xf numFmtId="9" fontId="4" fillId="2" borderId="31" xfId="1" applyFont="1" applyFill="1" applyBorder="1" applyAlignment="1" applyProtection="1">
      <alignment horizontal="left" vertical="top" wrapText="1"/>
    </xf>
    <xf numFmtId="9" fontId="4" fillId="2" borderId="26" xfId="1" applyFont="1" applyFill="1" applyBorder="1" applyAlignment="1" applyProtection="1">
      <alignment horizontal="left" vertical="top" wrapText="1"/>
    </xf>
    <xf numFmtId="0" fontId="2" fillId="2" borderId="74" xfId="0" applyFont="1" applyFill="1" applyBorder="1" applyAlignment="1" applyProtection="1">
      <alignment horizontal="left" vertical="top" wrapText="1"/>
      <protection locked="0"/>
    </xf>
    <xf numFmtId="0" fontId="2" fillId="2" borderId="57" xfId="0" applyFont="1" applyFill="1" applyBorder="1" applyAlignment="1" applyProtection="1">
      <alignment horizontal="left" vertical="top" wrapText="1"/>
      <protection locked="0"/>
    </xf>
    <xf numFmtId="0" fontId="2" fillId="2" borderId="55" xfId="0" applyFont="1" applyFill="1" applyBorder="1" applyAlignment="1" applyProtection="1">
      <alignment horizontal="left" vertical="top" wrapText="1"/>
      <protection locked="0"/>
    </xf>
    <xf numFmtId="0" fontId="4" fillId="2" borderId="21" xfId="0" applyFont="1" applyFill="1" applyBorder="1" applyAlignment="1">
      <alignment horizontal="left" vertical="top" wrapText="1"/>
    </xf>
    <xf numFmtId="0" fontId="4" fillId="2" borderId="31" xfId="0" applyFont="1" applyFill="1" applyBorder="1" applyAlignment="1">
      <alignment horizontal="left" vertical="top" wrapText="1"/>
    </xf>
    <xf numFmtId="9" fontId="3" fillId="2" borderId="15" xfId="1" applyFont="1" applyFill="1" applyBorder="1" applyAlignment="1" applyProtection="1">
      <alignment horizontal="left" vertical="top" wrapText="1"/>
    </xf>
    <xf numFmtId="0" fontId="0" fillId="0" borderId="16" xfId="0" applyBorder="1" applyAlignment="1">
      <alignment horizontal="left" vertical="top" wrapText="1"/>
    </xf>
    <xf numFmtId="0" fontId="3" fillId="2" borderId="5" xfId="0" applyFont="1" applyFill="1" applyBorder="1" applyAlignment="1">
      <alignment horizontal="left" vertical="top" wrapText="1"/>
    </xf>
    <xf numFmtId="0" fontId="3" fillId="2" borderId="0" xfId="0" applyFont="1" applyFill="1" applyAlignment="1">
      <alignment horizontal="left" vertical="top" wrapText="1"/>
    </xf>
    <xf numFmtId="0" fontId="2" fillId="2" borderId="0" xfId="0" applyFont="1" applyFill="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3" fillId="4" borderId="8" xfId="0" applyFont="1" applyFill="1" applyBorder="1" applyAlignment="1">
      <alignment horizontal="center" vertical="top" wrapText="1"/>
    </xf>
    <xf numFmtId="0" fontId="3" fillId="4" borderId="9" xfId="0" applyFont="1" applyFill="1" applyBorder="1" applyAlignment="1">
      <alignment horizontal="center" vertical="top" wrapText="1"/>
    </xf>
    <xf numFmtId="0" fontId="3" fillId="4" borderId="10" xfId="0" applyFont="1" applyFill="1" applyBorder="1" applyAlignment="1">
      <alignment horizontal="center" vertical="top" wrapText="1"/>
    </xf>
    <xf numFmtId="0" fontId="3" fillId="2" borderId="15" xfId="0" applyFont="1" applyFill="1" applyBorder="1" applyAlignment="1">
      <alignment horizontal="left" vertical="top" wrapText="1"/>
    </xf>
    <xf numFmtId="0" fontId="3" fillId="2" borderId="16" xfId="0" applyFont="1" applyFill="1" applyBorder="1" applyAlignment="1">
      <alignment horizontal="left" vertical="top" wrapText="1"/>
    </xf>
    <xf numFmtId="0" fontId="3" fillId="2" borderId="73" xfId="0" applyFont="1" applyFill="1" applyBorder="1" applyAlignment="1">
      <alignment horizontal="left" vertical="top" wrapText="1"/>
    </xf>
    <xf numFmtId="0" fontId="3" fillId="2" borderId="27" xfId="0" applyFont="1" applyFill="1" applyBorder="1" applyAlignment="1">
      <alignment horizontal="left" vertical="top" wrapText="1"/>
    </xf>
    <xf numFmtId="14" fontId="2" fillId="2" borderId="16" xfId="0" applyNumberFormat="1" applyFont="1" applyFill="1" applyBorder="1" applyAlignment="1" applyProtection="1">
      <alignment horizontal="left" vertical="top" wrapText="1"/>
      <protection locked="0"/>
    </xf>
    <xf numFmtId="14" fontId="2" fillId="2" borderId="17" xfId="0" applyNumberFormat="1" applyFont="1" applyFill="1" applyBorder="1" applyAlignment="1" applyProtection="1">
      <alignment horizontal="left" vertical="top" wrapText="1"/>
      <protection locked="0"/>
    </xf>
    <xf numFmtId="0" fontId="2" fillId="2" borderId="27" xfId="0" applyFont="1" applyFill="1" applyBorder="1" applyAlignment="1" applyProtection="1">
      <alignment horizontal="left" vertical="top" wrapText="1"/>
      <protection locked="0"/>
    </xf>
    <xf numFmtId="0" fontId="2" fillId="2" borderId="16" xfId="0" applyFont="1" applyFill="1" applyBorder="1" applyAlignment="1" applyProtection="1">
      <alignment horizontal="left" vertical="top" wrapText="1"/>
      <protection locked="0"/>
    </xf>
    <xf numFmtId="0" fontId="3" fillId="2" borderId="6" xfId="0" applyFont="1" applyFill="1" applyBorder="1" applyAlignment="1">
      <alignment horizontal="left" vertical="top" wrapText="1"/>
    </xf>
    <xf numFmtId="9" fontId="2" fillId="2" borderId="36" xfId="1" applyFont="1" applyFill="1" applyBorder="1" applyAlignment="1" applyProtection="1">
      <alignment horizontal="left" vertical="top" wrapText="1"/>
    </xf>
    <xf numFmtId="9" fontId="2" fillId="2" borderId="29" xfId="1" applyFont="1" applyFill="1" applyBorder="1" applyAlignment="1" applyProtection="1">
      <alignment horizontal="left" vertical="top" wrapText="1"/>
    </xf>
    <xf numFmtId="2" fontId="2" fillId="2" borderId="16" xfId="0" applyNumberFormat="1" applyFont="1" applyFill="1" applyBorder="1" applyAlignment="1" applyProtection="1">
      <alignment horizontal="left" vertical="top" wrapText="1"/>
      <protection locked="0"/>
    </xf>
    <xf numFmtId="2" fontId="2" fillId="2" borderId="17" xfId="0" applyNumberFormat="1" applyFont="1" applyFill="1" applyBorder="1" applyAlignment="1" applyProtection="1">
      <alignment horizontal="left" vertical="top" wrapText="1"/>
      <protection locked="0"/>
    </xf>
    <xf numFmtId="0" fontId="2" fillId="2" borderId="22" xfId="0" applyFont="1" applyFill="1" applyBorder="1" applyAlignment="1" applyProtection="1">
      <alignment horizontal="left" vertical="top"/>
      <protection locked="0"/>
    </xf>
    <xf numFmtId="0" fontId="2" fillId="2" borderId="23" xfId="0" applyFont="1" applyFill="1" applyBorder="1" applyAlignment="1" applyProtection="1">
      <alignment horizontal="left" vertical="top"/>
      <protection locked="0"/>
    </xf>
    <xf numFmtId="0" fontId="2" fillId="2" borderId="24" xfId="0" applyFont="1" applyFill="1" applyBorder="1" applyAlignment="1" applyProtection="1">
      <alignment horizontal="left" vertical="top"/>
      <protection locked="0"/>
    </xf>
    <xf numFmtId="0" fontId="2" fillId="2" borderId="50" xfId="0" applyFont="1" applyFill="1" applyBorder="1" applyAlignment="1" applyProtection="1">
      <alignment horizontal="left" vertical="top"/>
      <protection locked="0"/>
    </xf>
    <xf numFmtId="0" fontId="2" fillId="2" borderId="57" xfId="0" applyFont="1" applyFill="1" applyBorder="1" applyAlignment="1" applyProtection="1">
      <alignment horizontal="left" vertical="top"/>
      <protection locked="0"/>
    </xf>
    <xf numFmtId="0" fontId="2" fillId="2" borderId="32" xfId="0" applyFont="1" applyFill="1" applyBorder="1" applyAlignment="1" applyProtection="1">
      <alignment horizontal="left" vertical="top"/>
      <protection locked="0"/>
    </xf>
    <xf numFmtId="14" fontId="2" fillId="2" borderId="50" xfId="0" applyNumberFormat="1" applyFont="1" applyFill="1" applyBorder="1" applyAlignment="1" applyProtection="1">
      <alignment horizontal="left" vertical="top"/>
      <protection locked="0"/>
    </xf>
    <xf numFmtId="0" fontId="2" fillId="2" borderId="51" xfId="0" applyFont="1" applyFill="1" applyBorder="1" applyAlignment="1" applyProtection="1">
      <alignment horizontal="left" vertical="top" wrapText="1"/>
      <protection locked="0"/>
    </xf>
    <xf numFmtId="0" fontId="2" fillId="2" borderId="63" xfId="0" applyFont="1" applyFill="1" applyBorder="1" applyAlignment="1" applyProtection="1">
      <alignment horizontal="left" vertical="top" wrapText="1"/>
      <protection locked="0"/>
    </xf>
    <xf numFmtId="0" fontId="2" fillId="2" borderId="56" xfId="0" applyFont="1" applyFill="1" applyBorder="1" applyAlignment="1" applyProtection="1">
      <alignment horizontal="left" vertical="top" wrapText="1"/>
      <protection locked="0"/>
    </xf>
    <xf numFmtId="0" fontId="3" fillId="8" borderId="14" xfId="0" applyFont="1" applyFill="1" applyBorder="1" applyAlignment="1">
      <alignment horizontal="left" vertical="top" wrapText="1"/>
    </xf>
    <xf numFmtId="0" fontId="3" fillId="8" borderId="72" xfId="0" applyFont="1" applyFill="1" applyBorder="1" applyAlignment="1">
      <alignment horizontal="left" vertical="top" wrapText="1"/>
    </xf>
    <xf numFmtId="14" fontId="2" fillId="2" borderId="27" xfId="0" applyNumberFormat="1" applyFont="1" applyFill="1" applyBorder="1" applyAlignment="1" applyProtection="1">
      <alignment horizontal="left" vertical="top" wrapText="1"/>
      <protection locked="0"/>
    </xf>
    <xf numFmtId="14" fontId="2" fillId="2" borderId="28" xfId="0" applyNumberFormat="1" applyFont="1" applyFill="1" applyBorder="1" applyAlignment="1" applyProtection="1">
      <alignment horizontal="left" vertical="top" wrapText="1"/>
      <protection locked="0"/>
    </xf>
    <xf numFmtId="0" fontId="0" fillId="8" borderId="9" xfId="0" applyFill="1" applyBorder="1" applyAlignment="1">
      <alignment horizontal="left" vertical="top" wrapText="1"/>
    </xf>
    <xf numFmtId="0" fontId="0" fillId="8" borderId="10" xfId="0" applyFill="1" applyBorder="1" applyAlignment="1">
      <alignment horizontal="left" vertical="top" wrapText="1"/>
    </xf>
    <xf numFmtId="0" fontId="3" fillId="8" borderId="13" xfId="0" applyFont="1" applyFill="1" applyBorder="1" applyAlignment="1">
      <alignment horizontal="left" vertical="top" wrapText="1"/>
    </xf>
    <xf numFmtId="0" fontId="0" fillId="8" borderId="14" xfId="0" applyFill="1" applyBorder="1" applyAlignment="1">
      <alignment horizontal="left" vertical="top" wrapText="1"/>
    </xf>
    <xf numFmtId="9" fontId="2" fillId="8" borderId="8" xfId="1" applyFont="1" applyFill="1" applyBorder="1" applyAlignment="1" applyProtection="1">
      <alignment horizontal="right" vertical="top" wrapText="1"/>
    </xf>
    <xf numFmtId="9" fontId="2" fillId="8" borderId="9" xfId="1" applyFont="1" applyFill="1" applyBorder="1" applyAlignment="1" applyProtection="1">
      <alignment horizontal="right" vertical="top" wrapText="1"/>
    </xf>
    <xf numFmtId="9" fontId="2" fillId="8" borderId="10" xfId="1" applyFont="1" applyFill="1" applyBorder="1" applyAlignment="1" applyProtection="1">
      <alignment horizontal="right" vertical="top" wrapText="1"/>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0" fontId="6" fillId="0" borderId="50" xfId="0" applyFont="1" applyBorder="1" applyAlignment="1">
      <alignment horizontal="left" vertical="top" wrapText="1"/>
    </xf>
    <xf numFmtId="0" fontId="6" fillId="0" borderId="57" xfId="0" applyFont="1" applyBorder="1" applyAlignment="1">
      <alignment horizontal="left" vertical="top" wrapText="1"/>
    </xf>
    <xf numFmtId="0" fontId="6" fillId="0" borderId="32" xfId="0" applyFont="1" applyBorder="1" applyAlignment="1">
      <alignment horizontal="left" vertical="top" wrapText="1"/>
    </xf>
    <xf numFmtId="0" fontId="5" fillId="0" borderId="50" xfId="0" applyFont="1" applyBorder="1" applyAlignment="1">
      <alignment horizontal="left" vertical="top" wrapText="1"/>
    </xf>
    <xf numFmtId="0" fontId="5" fillId="0" borderId="57" xfId="0" applyFont="1" applyBorder="1" applyAlignment="1">
      <alignment horizontal="left" vertical="top" wrapText="1"/>
    </xf>
    <xf numFmtId="0" fontId="5" fillId="0" borderId="32" xfId="0" applyFont="1" applyBorder="1" applyAlignment="1">
      <alignment horizontal="left" vertical="top" wrapText="1"/>
    </xf>
    <xf numFmtId="9" fontId="2" fillId="2" borderId="36" xfId="1" applyFont="1" applyFill="1" applyBorder="1" applyAlignment="1" applyProtection="1">
      <alignment horizontal="center" vertical="top" wrapText="1"/>
    </xf>
    <xf numFmtId="9" fontId="2" fillId="2" borderId="49" xfId="1" applyFont="1" applyFill="1" applyBorder="1" applyAlignment="1" applyProtection="1">
      <alignment horizontal="center" vertical="top" wrapText="1"/>
    </xf>
    <xf numFmtId="9" fontId="3" fillId="3" borderId="25" xfId="1" applyFont="1" applyFill="1" applyBorder="1" applyAlignment="1" applyProtection="1">
      <alignment horizontal="left" vertical="top"/>
    </xf>
    <xf numFmtId="9" fontId="3" fillId="3" borderId="33" xfId="1" applyFont="1" applyFill="1" applyBorder="1" applyAlignment="1" applyProtection="1">
      <alignment horizontal="left" vertical="top"/>
    </xf>
    <xf numFmtId="9" fontId="3" fillId="3" borderId="42" xfId="1" applyFont="1" applyFill="1" applyBorder="1" applyAlignment="1" applyProtection="1">
      <alignment horizontal="left" vertical="top"/>
    </xf>
    <xf numFmtId="9" fontId="3" fillId="2" borderId="2" xfId="1" applyFont="1" applyFill="1" applyBorder="1" applyAlignment="1" applyProtection="1">
      <alignment horizontal="left" vertical="top" wrapText="1"/>
      <protection locked="0"/>
    </xf>
    <xf numFmtId="9" fontId="3" fillId="2" borderId="3" xfId="1" applyFont="1" applyFill="1" applyBorder="1" applyAlignment="1" applyProtection="1">
      <alignment horizontal="left" vertical="top" wrapText="1"/>
      <protection locked="0"/>
    </xf>
    <xf numFmtId="9" fontId="3" fillId="2" borderId="4" xfId="1" applyFont="1" applyFill="1" applyBorder="1" applyAlignment="1" applyProtection="1">
      <alignment horizontal="left" vertical="top" wrapText="1"/>
      <protection locked="0"/>
    </xf>
    <xf numFmtId="9" fontId="3" fillId="2" borderId="43" xfId="1" applyFont="1" applyFill="1" applyBorder="1" applyAlignment="1" applyProtection="1">
      <alignment horizontal="left" vertical="top" wrapText="1"/>
      <protection locked="0"/>
    </xf>
    <xf numFmtId="9" fontId="3" fillId="2" borderId="62" xfId="1" applyFont="1" applyFill="1" applyBorder="1" applyAlignment="1" applyProtection="1">
      <alignment horizontal="left" vertical="top" wrapText="1"/>
      <protection locked="0"/>
    </xf>
    <xf numFmtId="9" fontId="3" fillId="2" borderId="30" xfId="1" applyFont="1" applyFill="1" applyBorder="1" applyAlignment="1" applyProtection="1">
      <alignment horizontal="left" vertical="top" wrapText="1"/>
      <protection locked="0"/>
    </xf>
    <xf numFmtId="9" fontId="3" fillId="2" borderId="51" xfId="1" applyFont="1" applyFill="1" applyBorder="1" applyAlignment="1" applyProtection="1">
      <alignment horizontal="left" vertical="top" wrapText="1"/>
      <protection locked="0"/>
    </xf>
    <xf numFmtId="9" fontId="3" fillId="2" borderId="63" xfId="1" applyFont="1" applyFill="1" applyBorder="1" applyAlignment="1" applyProtection="1">
      <alignment horizontal="left" vertical="top" wrapText="1"/>
      <protection locked="0"/>
    </xf>
    <xf numFmtId="9" fontId="3" fillId="2" borderId="56" xfId="1" applyFont="1" applyFill="1" applyBorder="1" applyAlignment="1" applyProtection="1">
      <alignment horizontal="left" vertical="top" wrapText="1"/>
      <protection locked="0"/>
    </xf>
    <xf numFmtId="9" fontId="3" fillId="2" borderId="11" xfId="1" applyFont="1" applyFill="1" applyBorder="1" applyAlignment="1" applyProtection="1">
      <alignment horizontal="left" vertical="top" wrapText="1"/>
      <protection locked="0"/>
    </xf>
    <xf numFmtId="9" fontId="3" fillId="2" borderId="1" xfId="1" applyFont="1" applyFill="1" applyBorder="1" applyAlignment="1" applyProtection="1">
      <alignment horizontal="left" vertical="top" wrapText="1"/>
      <protection locked="0"/>
    </xf>
    <xf numFmtId="9" fontId="3" fillId="2" borderId="12" xfId="1" applyFont="1" applyFill="1" applyBorder="1" applyAlignment="1" applyProtection="1">
      <alignment horizontal="left" vertical="top" wrapText="1"/>
      <protection locked="0"/>
    </xf>
    <xf numFmtId="9" fontId="3" fillId="2" borderId="5" xfId="1" applyFont="1" applyFill="1" applyBorder="1" applyAlignment="1" applyProtection="1">
      <alignment horizontal="left" vertical="top" wrapText="1"/>
      <protection locked="0"/>
    </xf>
    <xf numFmtId="9" fontId="3" fillId="2" borderId="0" xfId="1" applyFont="1" applyFill="1" applyBorder="1" applyAlignment="1" applyProtection="1">
      <alignment horizontal="left" vertical="top" wrapText="1"/>
      <protection locked="0"/>
    </xf>
    <xf numFmtId="9" fontId="3" fillId="2" borderId="6" xfId="1" applyFont="1" applyFill="1" applyBorder="1" applyAlignment="1" applyProtection="1">
      <alignment horizontal="left" vertical="top" wrapText="1"/>
      <protection locked="0"/>
    </xf>
    <xf numFmtId="0" fontId="5" fillId="0" borderId="18" xfId="0" applyFont="1" applyBorder="1" applyAlignment="1">
      <alignment horizontal="left" vertical="top" wrapText="1"/>
    </xf>
    <xf numFmtId="0" fontId="5" fillId="0" borderId="53" xfId="0" applyFont="1" applyBorder="1" applyAlignment="1">
      <alignment horizontal="left" vertical="top" wrapText="1"/>
    </xf>
    <xf numFmtId="0" fontId="5" fillId="0" borderId="20" xfId="0" applyFont="1" applyBorder="1" applyAlignment="1">
      <alignment horizontal="left" vertical="top" wrapText="1"/>
    </xf>
    <xf numFmtId="9" fontId="3" fillId="8" borderId="8" xfId="1" applyFont="1" applyFill="1" applyBorder="1" applyAlignment="1" applyProtection="1">
      <alignment horizontal="left" vertical="top" wrapText="1"/>
    </xf>
    <xf numFmtId="9" fontId="3" fillId="8" borderId="9" xfId="1" applyFont="1" applyFill="1" applyBorder="1" applyAlignment="1" applyProtection="1">
      <alignment horizontal="left" vertical="top" wrapText="1"/>
    </xf>
    <xf numFmtId="9" fontId="3" fillId="8" borderId="10" xfId="1" applyFont="1" applyFill="1" applyBorder="1" applyAlignment="1" applyProtection="1">
      <alignment horizontal="left" vertical="top" wrapText="1"/>
    </xf>
    <xf numFmtId="9" fontId="2" fillId="0" borderId="36" xfId="1" applyFont="1" applyFill="1" applyBorder="1" applyAlignment="1" applyProtection="1">
      <alignment horizontal="left" vertical="top" wrapText="1"/>
    </xf>
    <xf numFmtId="9" fontId="2" fillId="0" borderId="49" xfId="1" applyFont="1" applyFill="1" applyBorder="1" applyAlignment="1" applyProtection="1">
      <alignment horizontal="left" vertical="top" wrapText="1"/>
    </xf>
    <xf numFmtId="9" fontId="2" fillId="2" borderId="49" xfId="1" applyFont="1" applyFill="1" applyBorder="1" applyAlignment="1" applyProtection="1">
      <alignment horizontal="left" vertical="top" wrapText="1"/>
    </xf>
    <xf numFmtId="0" fontId="4" fillId="0" borderId="21" xfId="0" applyFont="1" applyBorder="1" applyAlignment="1">
      <alignment horizontal="left" vertical="top" wrapText="1"/>
    </xf>
    <xf numFmtId="0" fontId="4" fillId="0" borderId="31" xfId="0" applyFont="1" applyBorder="1" applyAlignment="1">
      <alignment horizontal="left" vertical="top" wrapText="1"/>
    </xf>
    <xf numFmtId="0" fontId="4" fillId="0" borderId="26" xfId="0" applyFont="1" applyBorder="1" applyAlignment="1">
      <alignment horizontal="left" vertical="top" wrapText="1"/>
    </xf>
    <xf numFmtId="9" fontId="2" fillId="2" borderId="21" xfId="1" applyFont="1" applyFill="1" applyBorder="1" applyAlignment="1" applyProtection="1">
      <alignment horizontal="left" vertical="top" wrapText="1"/>
    </xf>
    <xf numFmtId="9" fontId="2" fillId="2" borderId="31" xfId="1" applyFont="1" applyFill="1" applyBorder="1" applyAlignment="1" applyProtection="1">
      <alignment horizontal="left" vertical="top" wrapText="1"/>
    </xf>
    <xf numFmtId="9" fontId="4" fillId="2" borderId="31" xfId="1" applyFont="1" applyFill="1" applyBorder="1" applyAlignment="1" applyProtection="1">
      <alignment horizontal="center" vertical="top" wrapText="1"/>
    </xf>
    <xf numFmtId="9" fontId="4" fillId="2" borderId="26" xfId="1" applyFont="1" applyFill="1" applyBorder="1" applyAlignment="1" applyProtection="1">
      <alignment horizontal="center" vertical="top" wrapText="1"/>
    </xf>
    <xf numFmtId="0" fontId="0" fillId="0" borderId="31" xfId="0" applyBorder="1" applyAlignment="1">
      <alignment horizontal="left" vertical="top" wrapText="1"/>
    </xf>
    <xf numFmtId="0" fontId="0" fillId="0" borderId="58" xfId="0" applyBorder="1" applyAlignment="1">
      <alignment horizontal="left"/>
    </xf>
    <xf numFmtId="0" fontId="0" fillId="0" borderId="23" xfId="0" applyBorder="1" applyAlignment="1">
      <alignment horizontal="left"/>
    </xf>
    <xf numFmtId="0" fontId="10" fillId="6" borderId="8" xfId="0" applyFont="1" applyFill="1" applyBorder="1" applyAlignment="1">
      <alignment horizontal="left"/>
    </xf>
    <xf numFmtId="0" fontId="0" fillId="6" borderId="9" xfId="0" applyFill="1" applyBorder="1" applyAlignment="1">
      <alignment horizontal="left"/>
    </xf>
    <xf numFmtId="0" fontId="0" fillId="6" borderId="10" xfId="0" applyFill="1" applyBorder="1" applyAlignment="1">
      <alignment horizontal="left"/>
    </xf>
    <xf numFmtId="0" fontId="0" fillId="8" borderId="8" xfId="0" applyFill="1" applyBorder="1" applyAlignment="1">
      <alignment horizontal="center"/>
    </xf>
    <xf numFmtId="0" fontId="0" fillId="8" borderId="9" xfId="0" applyFill="1" applyBorder="1" applyAlignment="1">
      <alignment horizontal="center"/>
    </xf>
    <xf numFmtId="0" fontId="0" fillId="8" borderId="10" xfId="0" applyFill="1" applyBorder="1" applyAlignment="1">
      <alignment horizontal="center"/>
    </xf>
    <xf numFmtId="0" fontId="10" fillId="7" borderId="21" xfId="0" applyFont="1" applyFill="1" applyBorder="1" applyAlignment="1">
      <alignment horizontal="center" vertical="center" wrapText="1"/>
    </xf>
    <xf numFmtId="0" fontId="10" fillId="7" borderId="31" xfId="0" applyFont="1" applyFill="1" applyBorder="1" applyAlignment="1">
      <alignment horizontal="center" vertical="center"/>
    </xf>
    <xf numFmtId="0" fontId="10" fillId="7" borderId="26" xfId="0" applyFont="1" applyFill="1" applyBorder="1" applyAlignment="1">
      <alignment horizontal="center" vertical="center"/>
    </xf>
    <xf numFmtId="0" fontId="10" fillId="8" borderId="8" xfId="0" applyFont="1" applyFill="1" applyBorder="1" applyAlignment="1">
      <alignment horizontal="center"/>
    </xf>
    <xf numFmtId="0" fontId="10" fillId="8" borderId="9" xfId="0" applyFont="1" applyFill="1" applyBorder="1" applyAlignment="1">
      <alignment horizontal="center"/>
    </xf>
    <xf numFmtId="0" fontId="10" fillId="8" borderId="10" xfId="0" applyFont="1" applyFill="1" applyBorder="1" applyAlignment="1">
      <alignment horizontal="center"/>
    </xf>
    <xf numFmtId="0" fontId="0" fillId="6" borderId="8" xfId="0" applyFill="1" applyBorder="1" applyAlignment="1">
      <alignment horizontal="center"/>
    </xf>
    <xf numFmtId="0" fontId="0" fillId="6" borderId="9" xfId="0" applyFill="1" applyBorder="1" applyAlignment="1">
      <alignment horizontal="center"/>
    </xf>
    <xf numFmtId="0" fontId="0" fillId="6" borderId="10" xfId="0" applyFill="1" applyBorder="1" applyAlignment="1">
      <alignment horizontal="center"/>
    </xf>
    <xf numFmtId="0" fontId="10" fillId="6" borderId="38" xfId="0" applyFont="1" applyFill="1" applyBorder="1" applyAlignment="1">
      <alignment horizontal="center"/>
    </xf>
    <xf numFmtId="0" fontId="10" fillId="6" borderId="66" xfId="0" applyFont="1" applyFill="1" applyBorder="1" applyAlignment="1">
      <alignment horizontal="center"/>
    </xf>
    <xf numFmtId="0" fontId="10" fillId="6" borderId="39" xfId="0" applyFont="1" applyFill="1" applyBorder="1" applyAlignment="1">
      <alignment horizontal="center"/>
    </xf>
    <xf numFmtId="0" fontId="10" fillId="6" borderId="44" xfId="0" applyFont="1" applyFill="1" applyBorder="1" applyAlignment="1">
      <alignment horizontal="center"/>
    </xf>
    <xf numFmtId="0" fontId="10" fillId="6" borderId="8" xfId="0" applyFont="1" applyFill="1" applyBorder="1" applyAlignment="1">
      <alignment horizontal="center"/>
    </xf>
    <xf numFmtId="0" fontId="10" fillId="6" borderId="9" xfId="0" applyFont="1" applyFill="1" applyBorder="1" applyAlignment="1">
      <alignment horizontal="center"/>
    </xf>
    <xf numFmtId="0" fontId="10" fillId="6" borderId="10" xfId="0" applyFont="1" applyFill="1" applyBorder="1" applyAlignment="1">
      <alignment horizontal="center"/>
    </xf>
  </cellXfs>
  <cellStyles count="2">
    <cellStyle name="Procent" xfId="1" builtinId="5"/>
    <cellStyle name="Standaard" xfId="0" builtinId="0"/>
  </cellStyles>
  <dxfs count="52">
    <dxf>
      <fill>
        <patternFill>
          <bgColor theme="8"/>
        </patternFill>
      </fill>
    </dxf>
    <dxf>
      <fill>
        <patternFill>
          <bgColor theme="8"/>
        </patternFill>
      </fill>
    </dxf>
    <dxf>
      <fill>
        <patternFill>
          <bgColor theme="8"/>
        </patternFill>
      </fill>
    </dxf>
    <dxf>
      <fill>
        <patternFill>
          <bgColor theme="8"/>
        </patternFill>
      </fill>
    </dxf>
    <dxf>
      <fill>
        <patternFill>
          <bgColor theme="8"/>
        </patternFill>
      </fill>
    </dxf>
    <dxf>
      <fill>
        <patternFill>
          <bgColor theme="8"/>
        </patternFill>
      </fill>
    </dxf>
    <dxf>
      <fill>
        <patternFill>
          <bgColor theme="8" tint="-0.24994659260841701"/>
        </patternFill>
      </fill>
    </dxf>
    <dxf>
      <fill>
        <patternFill>
          <bgColor theme="8"/>
        </patternFill>
      </fill>
    </dxf>
    <dxf>
      <fill>
        <patternFill>
          <bgColor theme="8"/>
        </patternFill>
      </fill>
    </dxf>
    <dxf>
      <fill>
        <patternFill>
          <bgColor theme="8"/>
        </patternFill>
      </fill>
    </dxf>
    <dxf>
      <fill>
        <patternFill>
          <bgColor theme="8" tint="-0.24994659260841701"/>
        </patternFill>
      </fill>
    </dxf>
    <dxf>
      <fill>
        <patternFill>
          <bgColor theme="8"/>
        </patternFill>
      </fill>
    </dxf>
    <dxf>
      <fill>
        <patternFill>
          <bgColor theme="8" tint="-0.24994659260841701"/>
        </patternFill>
      </fill>
    </dxf>
    <dxf>
      <fill>
        <patternFill>
          <bgColor theme="8" tint="-0.24994659260841701"/>
        </patternFill>
      </fill>
    </dxf>
    <dxf>
      <fill>
        <patternFill>
          <bgColor theme="8" tint="-0.24994659260841701"/>
        </patternFill>
      </fill>
    </dxf>
    <dxf>
      <fill>
        <patternFill>
          <bgColor theme="8"/>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6A9ECD"/>
      <color rgb="FF75C1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546624</xdr:colOff>
      <xdr:row>1</xdr:row>
      <xdr:rowOff>118971</xdr:rowOff>
    </xdr:from>
    <xdr:to>
      <xdr:col>11</xdr:col>
      <xdr:colOff>350047</xdr:colOff>
      <xdr:row>5</xdr:row>
      <xdr:rowOff>159704</xdr:rowOff>
    </xdr:to>
    <xdr:pic>
      <xdr:nvPicPr>
        <xdr:cNvPr id="2" name="Afbeelding 1" descr="Peridos">
          <a:extLst>
            <a:ext uri="{FF2B5EF4-FFF2-40B4-BE49-F238E27FC236}">
              <a16:creationId xmlns:a16="http://schemas.microsoft.com/office/drawing/2014/main" id="{F7FFF98E-D220-46C1-B671-111D1D8A6E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04399" y="309471"/>
          <a:ext cx="2246585" cy="801145"/>
        </a:xfrm>
        <a:prstGeom prst="rect">
          <a:avLst/>
        </a:prstGeom>
        <a:noFill/>
        <a:ln>
          <a:noFill/>
        </a:ln>
      </xdr:spPr>
    </xdr:pic>
    <xdr:clientData/>
  </xdr:twoCellAnchor>
  <xdr:twoCellAnchor editAs="oneCell">
    <xdr:from>
      <xdr:col>7</xdr:col>
      <xdr:colOff>533158</xdr:colOff>
      <xdr:row>1</xdr:row>
      <xdr:rowOff>118971</xdr:rowOff>
    </xdr:from>
    <xdr:to>
      <xdr:col>11</xdr:col>
      <xdr:colOff>341343</xdr:colOff>
      <xdr:row>5</xdr:row>
      <xdr:rowOff>159704</xdr:rowOff>
    </xdr:to>
    <xdr:pic>
      <xdr:nvPicPr>
        <xdr:cNvPr id="3" name="Afbeelding 2" descr="Peridos">
          <a:extLst>
            <a:ext uri="{FF2B5EF4-FFF2-40B4-BE49-F238E27FC236}">
              <a16:creationId xmlns:a16="http://schemas.microsoft.com/office/drawing/2014/main" id="{393AF368-7189-452F-8A4E-12DE04C14F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04399" y="309471"/>
          <a:ext cx="2251841" cy="87997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2956035</xdr:colOff>
      <xdr:row>1</xdr:row>
      <xdr:rowOff>127253</xdr:rowOff>
    </xdr:from>
    <xdr:to>
      <xdr:col>16</xdr:col>
      <xdr:colOff>5202621</xdr:colOff>
      <xdr:row>5</xdr:row>
      <xdr:rowOff>36224</xdr:rowOff>
    </xdr:to>
    <xdr:pic>
      <xdr:nvPicPr>
        <xdr:cNvPr id="5" name="Afbeelding 4" descr="Peridos">
          <a:extLst>
            <a:ext uri="{FF2B5EF4-FFF2-40B4-BE49-F238E27FC236}">
              <a16:creationId xmlns:a16="http://schemas.microsoft.com/office/drawing/2014/main" id="{4E526C4F-3DDF-47E9-A735-5F71C4058F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41018" y="317753"/>
          <a:ext cx="2246586" cy="726916"/>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0D36B-29EA-457C-8020-A27FAAB84880}">
  <dimension ref="A1:M56"/>
  <sheetViews>
    <sheetView zoomScale="115" zoomScaleNormal="115" workbookViewId="0">
      <selection activeCell="C14" sqref="C14"/>
    </sheetView>
  </sheetViews>
  <sheetFormatPr defaultRowHeight="14.5" x14ac:dyDescent="0.35"/>
  <cols>
    <col min="1" max="1" width="1.26953125" customWidth="1"/>
    <col min="2" max="4" width="15.7265625" customWidth="1"/>
    <col min="13" max="13" width="1.7265625" customWidth="1"/>
  </cols>
  <sheetData>
    <row r="1" spans="1:13" x14ac:dyDescent="0.35">
      <c r="A1" s="1"/>
      <c r="B1" s="1"/>
      <c r="C1" s="1"/>
      <c r="D1" s="1"/>
      <c r="E1" s="1"/>
      <c r="F1" s="1"/>
      <c r="G1" s="1"/>
      <c r="H1" s="1"/>
      <c r="I1" s="1"/>
      <c r="J1" s="1"/>
      <c r="K1" s="1"/>
      <c r="L1" s="1"/>
      <c r="M1" s="1"/>
    </row>
    <row r="2" spans="1:13" x14ac:dyDescent="0.35">
      <c r="A2" s="1"/>
      <c r="B2" s="1"/>
      <c r="C2" s="1"/>
      <c r="D2" s="1"/>
      <c r="E2" s="1"/>
      <c r="F2" s="1"/>
      <c r="G2" s="1"/>
      <c r="H2" s="1"/>
      <c r="I2" s="1"/>
      <c r="J2" s="1"/>
      <c r="K2" s="1"/>
      <c r="L2" s="1"/>
      <c r="M2" s="1"/>
    </row>
    <row r="3" spans="1:13" ht="21" x14ac:dyDescent="0.35">
      <c r="A3" s="1"/>
      <c r="B3" s="279" t="s">
        <v>249</v>
      </c>
      <c r="C3" s="279"/>
      <c r="D3" s="279"/>
      <c r="E3" s="279"/>
      <c r="F3" s="279"/>
      <c r="G3" s="279"/>
      <c r="H3" s="279"/>
      <c r="I3" s="279"/>
      <c r="J3" s="279"/>
      <c r="K3" s="279"/>
      <c r="L3" s="1"/>
      <c r="M3" s="1"/>
    </row>
    <row r="4" spans="1:13" x14ac:dyDescent="0.35">
      <c r="A4" s="1"/>
      <c r="B4" s="1"/>
      <c r="C4" s="1"/>
      <c r="D4" s="1"/>
      <c r="E4" s="1"/>
      <c r="F4" s="1"/>
      <c r="G4" s="1"/>
      <c r="H4" s="1"/>
      <c r="I4" s="1"/>
      <c r="J4" s="1"/>
      <c r="K4" s="1"/>
      <c r="L4" s="1"/>
      <c r="M4" s="1"/>
    </row>
    <row r="5" spans="1:13" x14ac:dyDescent="0.35">
      <c r="A5" s="1"/>
      <c r="B5" s="1"/>
      <c r="C5" s="1"/>
      <c r="D5" s="1"/>
      <c r="E5" s="1"/>
      <c r="F5" s="1"/>
      <c r="G5" s="1"/>
      <c r="H5" s="1"/>
      <c r="I5" s="1"/>
      <c r="J5" s="1"/>
      <c r="K5" s="1"/>
      <c r="L5" s="1"/>
      <c r="M5" s="1"/>
    </row>
    <row r="6" spans="1:13" ht="15" thickBot="1" x14ac:dyDescent="0.4">
      <c r="A6" s="1"/>
      <c r="B6" s="109"/>
      <c r="C6" s="109"/>
      <c r="D6" s="109"/>
      <c r="E6" s="109"/>
      <c r="F6" s="109"/>
      <c r="G6" s="109"/>
      <c r="H6" s="109"/>
      <c r="I6" s="109"/>
      <c r="J6" s="109"/>
      <c r="K6" s="109"/>
      <c r="L6" s="109"/>
      <c r="M6" s="1"/>
    </row>
    <row r="7" spans="1:13" ht="15" thickBot="1" x14ac:dyDescent="0.4">
      <c r="A7" s="1"/>
      <c r="B7" s="230" t="s">
        <v>252</v>
      </c>
      <c r="C7" s="280" t="s">
        <v>318</v>
      </c>
      <c r="D7" s="281"/>
      <c r="E7" s="281"/>
      <c r="F7" s="281"/>
      <c r="G7" s="281"/>
      <c r="H7" s="281"/>
      <c r="I7" s="281"/>
      <c r="J7" s="281"/>
      <c r="K7" s="281"/>
      <c r="L7" s="282"/>
      <c r="M7" s="1"/>
    </row>
    <row r="8" spans="1:13" ht="15" thickBot="1" x14ac:dyDescent="0.4">
      <c r="A8" s="1"/>
      <c r="B8" s="230" t="s">
        <v>253</v>
      </c>
      <c r="C8" s="283">
        <v>46169</v>
      </c>
      <c r="D8" s="281"/>
      <c r="E8" s="281"/>
      <c r="F8" s="281"/>
      <c r="G8" s="281"/>
      <c r="H8" s="281"/>
      <c r="I8" s="281"/>
      <c r="J8" s="281"/>
      <c r="K8" s="281"/>
      <c r="L8" s="282"/>
      <c r="M8" s="1"/>
    </row>
    <row r="9" spans="1:13" ht="15" thickBot="1" x14ac:dyDescent="0.4">
      <c r="A9" s="1"/>
      <c r="B9" s="230" t="s">
        <v>254</v>
      </c>
      <c r="C9" s="284" t="s">
        <v>297</v>
      </c>
      <c r="D9" s="285"/>
      <c r="E9" s="285"/>
      <c r="F9" s="285"/>
      <c r="G9" s="285"/>
      <c r="H9" s="285"/>
      <c r="I9" s="285"/>
      <c r="J9" s="285"/>
      <c r="K9" s="285"/>
      <c r="L9" s="286"/>
      <c r="M9" s="1"/>
    </row>
    <row r="10" spans="1:13" ht="15" thickBot="1" x14ac:dyDescent="0.4">
      <c r="A10" s="1"/>
      <c r="B10" s="1"/>
      <c r="C10" s="1"/>
      <c r="D10" s="1"/>
      <c r="E10" s="1"/>
      <c r="F10" s="1"/>
      <c r="G10" s="1"/>
      <c r="H10" s="1"/>
      <c r="I10" s="1"/>
      <c r="J10" s="1"/>
      <c r="K10" s="1"/>
      <c r="L10" s="1"/>
      <c r="M10" s="1"/>
    </row>
    <row r="11" spans="1:13" ht="15" thickBot="1" x14ac:dyDescent="0.4">
      <c r="A11" s="1"/>
      <c r="B11" s="287" t="s">
        <v>255</v>
      </c>
      <c r="C11" s="288"/>
      <c r="D11" s="288"/>
      <c r="E11" s="288"/>
      <c r="F11" s="288"/>
      <c r="G11" s="288"/>
      <c r="H11" s="288"/>
      <c r="I11" s="288"/>
      <c r="J11" s="288"/>
      <c r="K11" s="288"/>
      <c r="L11" s="289"/>
      <c r="M11" s="1"/>
    </row>
    <row r="12" spans="1:13" ht="15" thickBot="1" x14ac:dyDescent="0.4">
      <c r="A12" s="1"/>
      <c r="B12" s="219" t="s">
        <v>252</v>
      </c>
      <c r="C12" s="219" t="s">
        <v>256</v>
      </c>
      <c r="D12" s="219" t="s">
        <v>257</v>
      </c>
      <c r="E12" s="290" t="s">
        <v>258</v>
      </c>
      <c r="F12" s="291"/>
      <c r="G12" s="291"/>
      <c r="H12" s="291"/>
      <c r="I12" s="291"/>
      <c r="J12" s="291"/>
      <c r="K12" s="291"/>
      <c r="L12" s="292"/>
      <c r="M12" s="1"/>
    </row>
    <row r="13" spans="1:13" x14ac:dyDescent="0.35">
      <c r="A13" s="1"/>
      <c r="B13" s="231" t="s">
        <v>259</v>
      </c>
      <c r="C13" s="234">
        <v>45027</v>
      </c>
      <c r="D13" s="234">
        <v>45292</v>
      </c>
      <c r="E13" s="293" t="s">
        <v>260</v>
      </c>
      <c r="F13" s="294"/>
      <c r="G13" s="294"/>
      <c r="H13" s="294"/>
      <c r="I13" s="294"/>
      <c r="J13" s="294"/>
      <c r="K13" s="294"/>
      <c r="L13" s="295"/>
      <c r="M13" s="1"/>
    </row>
    <row r="14" spans="1:13" ht="29.25" customHeight="1" x14ac:dyDescent="0.35">
      <c r="A14" s="1"/>
      <c r="B14" s="232" t="s">
        <v>267</v>
      </c>
      <c r="C14" s="240">
        <v>45121</v>
      </c>
      <c r="D14" s="240">
        <v>45292</v>
      </c>
      <c r="E14" s="296" t="s">
        <v>268</v>
      </c>
      <c r="F14" s="297"/>
      <c r="G14" s="297"/>
      <c r="H14" s="297"/>
      <c r="I14" s="297"/>
      <c r="J14" s="297"/>
      <c r="K14" s="297"/>
      <c r="L14" s="298"/>
      <c r="M14" s="1"/>
    </row>
    <row r="15" spans="1:13" ht="29.25" customHeight="1" x14ac:dyDescent="0.35">
      <c r="A15" s="1"/>
      <c r="B15" s="232" t="s">
        <v>276</v>
      </c>
      <c r="C15" s="240">
        <v>45278</v>
      </c>
      <c r="D15" s="240">
        <v>45292</v>
      </c>
      <c r="E15" s="296" t="s">
        <v>278</v>
      </c>
      <c r="F15" s="297"/>
      <c r="G15" s="297"/>
      <c r="H15" s="297"/>
      <c r="I15" s="297"/>
      <c r="J15" s="297"/>
      <c r="K15" s="297"/>
      <c r="L15" s="298"/>
      <c r="M15" s="1"/>
    </row>
    <row r="16" spans="1:13" ht="29.25" customHeight="1" x14ac:dyDescent="0.35">
      <c r="A16" s="1"/>
      <c r="B16" s="232" t="s">
        <v>279</v>
      </c>
      <c r="C16" s="240">
        <v>45574</v>
      </c>
      <c r="D16" s="240">
        <v>45586</v>
      </c>
      <c r="E16" s="296" t="s">
        <v>282</v>
      </c>
      <c r="F16" s="297"/>
      <c r="G16" s="297"/>
      <c r="H16" s="297"/>
      <c r="I16" s="297"/>
      <c r="J16" s="297"/>
      <c r="K16" s="297"/>
      <c r="L16" s="298"/>
      <c r="M16" s="1"/>
    </row>
    <row r="17" spans="1:13" ht="29" customHeight="1" x14ac:dyDescent="0.35">
      <c r="A17" s="1"/>
      <c r="B17" s="232" t="s">
        <v>283</v>
      </c>
      <c r="C17" s="267">
        <v>45918</v>
      </c>
      <c r="D17" s="240">
        <v>45931</v>
      </c>
      <c r="E17" s="299" t="s">
        <v>289</v>
      </c>
      <c r="F17" s="300"/>
      <c r="G17" s="300"/>
      <c r="H17" s="300"/>
      <c r="I17" s="300"/>
      <c r="J17" s="300"/>
      <c r="K17" s="300"/>
      <c r="L17" s="301"/>
      <c r="M17" s="1"/>
    </row>
    <row r="18" spans="1:13" ht="29" customHeight="1" thickBot="1" x14ac:dyDescent="0.4">
      <c r="A18" s="1"/>
      <c r="B18" s="233" t="s">
        <v>309</v>
      </c>
      <c r="C18" s="271">
        <v>46013</v>
      </c>
      <c r="D18" s="271">
        <v>46023</v>
      </c>
      <c r="E18" s="276" t="s">
        <v>310</v>
      </c>
      <c r="F18" s="277"/>
      <c r="G18" s="277"/>
      <c r="H18" s="277"/>
      <c r="I18" s="277"/>
      <c r="J18" s="277"/>
      <c r="K18" s="277"/>
      <c r="L18" s="278"/>
      <c r="M18" s="1"/>
    </row>
    <row r="19" spans="1:13" ht="29" customHeight="1" thickBot="1" x14ac:dyDescent="0.4">
      <c r="A19" s="1"/>
      <c r="B19" s="233" t="s">
        <v>319</v>
      </c>
      <c r="C19" s="271">
        <v>46169</v>
      </c>
      <c r="D19" s="271">
        <v>46169</v>
      </c>
      <c r="E19" s="276" t="s">
        <v>320</v>
      </c>
      <c r="F19" s="277"/>
      <c r="G19" s="277"/>
      <c r="H19" s="277"/>
      <c r="I19" s="277"/>
      <c r="J19" s="277"/>
      <c r="K19" s="277"/>
      <c r="L19" s="278"/>
      <c r="M19" s="1"/>
    </row>
    <row r="20" spans="1:13" x14ac:dyDescent="0.35">
      <c r="A20" s="1"/>
      <c r="M20" s="1"/>
    </row>
    <row r="21" spans="1:13" x14ac:dyDescent="0.35">
      <c r="A21" s="1"/>
      <c r="B21" s="1"/>
      <c r="C21" s="1"/>
      <c r="D21" s="1"/>
      <c r="E21" s="1"/>
      <c r="F21" s="1"/>
      <c r="G21" s="1"/>
      <c r="H21" s="1"/>
      <c r="I21" s="1"/>
      <c r="J21" s="1"/>
      <c r="K21" s="1"/>
      <c r="L21" s="1"/>
      <c r="M21" s="1"/>
    </row>
    <row r="22" spans="1:13" x14ac:dyDescent="0.35">
      <c r="A22" s="1"/>
      <c r="B22" s="1"/>
      <c r="C22" s="1"/>
      <c r="D22" s="1"/>
      <c r="E22" s="1"/>
      <c r="F22" s="1"/>
      <c r="G22" s="1"/>
      <c r="H22" s="1"/>
      <c r="I22" s="1"/>
      <c r="J22" s="1"/>
      <c r="K22" s="1"/>
      <c r="L22" s="1"/>
      <c r="M22" s="1"/>
    </row>
    <row r="23" spans="1:13" x14ac:dyDescent="0.35">
      <c r="A23" s="1"/>
      <c r="B23" s="1"/>
      <c r="C23" s="1"/>
      <c r="D23" s="1"/>
      <c r="E23" s="1"/>
      <c r="F23" s="1"/>
      <c r="G23" s="1"/>
      <c r="H23" s="1"/>
      <c r="I23" s="1"/>
      <c r="J23" s="1"/>
      <c r="K23" s="1"/>
      <c r="L23" s="1"/>
      <c r="M23" s="1"/>
    </row>
    <row r="24" spans="1:13" x14ac:dyDescent="0.35">
      <c r="A24" s="1"/>
      <c r="B24" s="1"/>
      <c r="C24" s="1"/>
      <c r="D24" s="1"/>
      <c r="E24" s="1"/>
      <c r="F24" s="1"/>
      <c r="G24" s="1"/>
      <c r="H24" s="1"/>
      <c r="I24" s="1"/>
      <c r="J24" s="1"/>
      <c r="K24" s="1"/>
      <c r="L24" s="1"/>
      <c r="M24" s="1"/>
    </row>
    <row r="25" spans="1:13" x14ac:dyDescent="0.35">
      <c r="A25" s="1"/>
      <c r="B25" s="1"/>
      <c r="C25" s="1"/>
      <c r="D25" s="1"/>
      <c r="E25" s="1"/>
      <c r="F25" s="1"/>
      <c r="G25" s="1"/>
      <c r="H25" s="1"/>
      <c r="I25" s="1"/>
      <c r="J25" s="1"/>
      <c r="K25" s="1"/>
      <c r="L25" s="1"/>
      <c r="M25" s="1"/>
    </row>
    <row r="26" spans="1:13" x14ac:dyDescent="0.35">
      <c r="A26" s="1"/>
      <c r="B26" s="1"/>
      <c r="C26" s="1"/>
      <c r="D26" s="1"/>
      <c r="E26" s="1"/>
      <c r="F26" s="1"/>
      <c r="G26" s="1"/>
      <c r="H26" s="1"/>
      <c r="I26" s="1"/>
      <c r="J26" s="1"/>
      <c r="K26" s="1"/>
      <c r="L26" s="1"/>
      <c r="M26" s="1"/>
    </row>
    <row r="27" spans="1:13" x14ac:dyDescent="0.35">
      <c r="A27" s="1"/>
      <c r="B27" s="1"/>
      <c r="C27" s="1"/>
      <c r="D27" s="1"/>
      <c r="E27" s="1"/>
      <c r="F27" s="1"/>
      <c r="G27" s="1"/>
      <c r="H27" s="1"/>
      <c r="I27" s="1"/>
      <c r="J27" s="1"/>
      <c r="K27" s="1"/>
      <c r="L27" s="1"/>
      <c r="M27" s="1"/>
    </row>
    <row r="28" spans="1:13" x14ac:dyDescent="0.35">
      <c r="A28" s="1"/>
      <c r="B28" s="1"/>
      <c r="C28" s="1"/>
      <c r="D28" s="1"/>
      <c r="E28" s="1"/>
      <c r="F28" s="1"/>
      <c r="G28" s="1"/>
      <c r="H28" s="1"/>
      <c r="I28" s="1"/>
      <c r="J28" s="1"/>
      <c r="K28" s="1"/>
      <c r="L28" s="1"/>
      <c r="M28" s="1"/>
    </row>
    <row r="29" spans="1:13" x14ac:dyDescent="0.35">
      <c r="A29" s="1"/>
      <c r="B29" s="1"/>
      <c r="C29" s="1"/>
      <c r="D29" s="1"/>
      <c r="E29" s="1"/>
      <c r="F29" s="1"/>
      <c r="G29" s="1"/>
      <c r="H29" s="1"/>
      <c r="I29" s="1"/>
      <c r="J29" s="1"/>
      <c r="K29" s="1"/>
      <c r="L29" s="1"/>
      <c r="M29" s="1"/>
    </row>
    <row r="30" spans="1:13" x14ac:dyDescent="0.35">
      <c r="A30" s="1"/>
      <c r="B30" s="1"/>
      <c r="C30" s="1"/>
      <c r="D30" s="1"/>
      <c r="E30" s="1"/>
      <c r="F30" s="1"/>
      <c r="G30" s="1"/>
      <c r="H30" s="1"/>
      <c r="I30" s="1"/>
      <c r="J30" s="1"/>
      <c r="K30" s="1"/>
      <c r="L30" s="1"/>
      <c r="M30" s="1"/>
    </row>
    <row r="31" spans="1:13" x14ac:dyDescent="0.35">
      <c r="A31" s="1"/>
      <c r="B31" s="1"/>
      <c r="C31" s="1"/>
      <c r="D31" s="1"/>
      <c r="E31" s="1"/>
      <c r="F31" s="1"/>
      <c r="G31" s="1"/>
      <c r="H31" s="1"/>
      <c r="I31" s="1"/>
      <c r="J31" s="1"/>
      <c r="K31" s="1"/>
      <c r="L31" s="1"/>
      <c r="M31" s="1"/>
    </row>
    <row r="32" spans="1:13" x14ac:dyDescent="0.35">
      <c r="A32" s="1"/>
      <c r="B32" s="1"/>
      <c r="C32" s="1"/>
      <c r="D32" s="1"/>
      <c r="E32" s="1"/>
      <c r="F32" s="1"/>
      <c r="G32" s="1"/>
      <c r="H32" s="1"/>
      <c r="I32" s="1"/>
      <c r="J32" s="1"/>
      <c r="K32" s="1"/>
      <c r="L32" s="1"/>
      <c r="M32" s="1"/>
    </row>
    <row r="33" spans="1:13" x14ac:dyDescent="0.35">
      <c r="A33" s="1"/>
      <c r="B33" s="1"/>
      <c r="C33" s="1"/>
      <c r="D33" s="1"/>
      <c r="E33" s="1"/>
      <c r="F33" s="1"/>
      <c r="G33" s="1"/>
      <c r="H33" s="1"/>
      <c r="I33" s="1"/>
      <c r="J33" s="1"/>
      <c r="K33" s="1"/>
      <c r="L33" s="1"/>
      <c r="M33" s="1"/>
    </row>
    <row r="34" spans="1:13" x14ac:dyDescent="0.35">
      <c r="A34" s="1"/>
      <c r="B34" s="1"/>
      <c r="C34" s="1"/>
      <c r="D34" s="1"/>
      <c r="E34" s="1"/>
      <c r="F34" s="1"/>
      <c r="G34" s="1"/>
      <c r="H34" s="1"/>
      <c r="I34" s="1"/>
      <c r="J34" s="1"/>
      <c r="K34" s="1"/>
      <c r="L34" s="1"/>
      <c r="M34" s="1"/>
    </row>
    <row r="35" spans="1:13" x14ac:dyDescent="0.35">
      <c r="A35" s="1"/>
      <c r="B35" s="1"/>
      <c r="C35" s="1"/>
      <c r="D35" s="1"/>
      <c r="E35" s="1"/>
      <c r="F35" s="1"/>
      <c r="G35" s="1"/>
      <c r="H35" s="1"/>
      <c r="I35" s="1"/>
      <c r="J35" s="1"/>
      <c r="K35" s="1"/>
      <c r="L35" s="1"/>
      <c r="M35" s="1"/>
    </row>
    <row r="36" spans="1:13" x14ac:dyDescent="0.35">
      <c r="A36" s="1"/>
      <c r="B36" s="1"/>
      <c r="C36" s="1"/>
      <c r="D36" s="1"/>
      <c r="E36" s="1"/>
      <c r="F36" s="1"/>
      <c r="G36" s="1"/>
      <c r="H36" s="1"/>
      <c r="I36" s="1"/>
      <c r="J36" s="1"/>
      <c r="K36" s="1"/>
      <c r="L36" s="1"/>
      <c r="M36" s="1"/>
    </row>
    <row r="37" spans="1:13" x14ac:dyDescent="0.35">
      <c r="A37" s="1"/>
      <c r="B37" s="1"/>
      <c r="C37" s="1"/>
      <c r="D37" s="1"/>
      <c r="E37" s="1"/>
      <c r="F37" s="1"/>
      <c r="G37" s="1"/>
      <c r="H37" s="1"/>
      <c r="I37" s="1"/>
      <c r="J37" s="1"/>
      <c r="K37" s="1"/>
      <c r="L37" s="1"/>
      <c r="M37" s="1"/>
    </row>
    <row r="38" spans="1:13" x14ac:dyDescent="0.35">
      <c r="A38" s="1"/>
      <c r="B38" s="1"/>
      <c r="C38" s="1"/>
      <c r="D38" s="1"/>
      <c r="E38" s="1"/>
      <c r="F38" s="1"/>
      <c r="G38" s="1"/>
      <c r="H38" s="1"/>
      <c r="I38" s="1"/>
      <c r="J38" s="1"/>
      <c r="K38" s="1"/>
      <c r="L38" s="1"/>
      <c r="M38" s="1"/>
    </row>
    <row r="39" spans="1:13" x14ac:dyDescent="0.35">
      <c r="A39" s="1"/>
      <c r="B39" s="1"/>
      <c r="C39" s="1"/>
      <c r="D39" s="1"/>
      <c r="E39" s="1"/>
      <c r="F39" s="1"/>
      <c r="G39" s="1"/>
      <c r="H39" s="1"/>
      <c r="I39" s="1"/>
      <c r="J39" s="1"/>
      <c r="K39" s="1"/>
      <c r="L39" s="1"/>
      <c r="M39" s="1"/>
    </row>
    <row r="40" spans="1:13" x14ac:dyDescent="0.35">
      <c r="A40" s="1"/>
      <c r="B40" s="1"/>
      <c r="C40" s="1"/>
      <c r="D40" s="1"/>
      <c r="E40" s="1"/>
      <c r="F40" s="1"/>
      <c r="G40" s="1"/>
      <c r="H40" s="1"/>
      <c r="I40" s="1"/>
      <c r="J40" s="1"/>
      <c r="K40" s="1"/>
      <c r="L40" s="1"/>
      <c r="M40" s="1"/>
    </row>
    <row r="41" spans="1:13" x14ac:dyDescent="0.35">
      <c r="A41" s="1"/>
      <c r="B41" s="1"/>
      <c r="C41" s="1"/>
      <c r="D41" s="1"/>
      <c r="E41" s="1"/>
      <c r="F41" s="1"/>
      <c r="G41" s="1"/>
      <c r="H41" s="1"/>
      <c r="I41" s="1"/>
      <c r="J41" s="1"/>
      <c r="K41" s="1"/>
      <c r="L41" s="1"/>
      <c r="M41" s="1"/>
    </row>
    <row r="42" spans="1:13" x14ac:dyDescent="0.35">
      <c r="A42" s="1"/>
      <c r="B42" s="1"/>
      <c r="C42" s="1"/>
      <c r="D42" s="1"/>
      <c r="E42" s="1"/>
      <c r="F42" s="1"/>
      <c r="G42" s="1"/>
      <c r="H42" s="1"/>
      <c r="I42" s="1"/>
      <c r="J42" s="1"/>
      <c r="K42" s="1"/>
      <c r="L42" s="1"/>
      <c r="M42" s="1"/>
    </row>
    <row r="43" spans="1:13" x14ac:dyDescent="0.35">
      <c r="A43" s="1"/>
      <c r="B43" s="1"/>
      <c r="C43" s="1"/>
      <c r="D43" s="1"/>
      <c r="E43" s="1"/>
      <c r="F43" s="1"/>
      <c r="G43" s="1"/>
      <c r="H43" s="1"/>
      <c r="I43" s="1"/>
      <c r="J43" s="1"/>
      <c r="K43" s="1"/>
      <c r="L43" s="1"/>
      <c r="M43" s="1"/>
    </row>
    <row r="44" spans="1:13" x14ac:dyDescent="0.35">
      <c r="A44" s="1"/>
      <c r="B44" s="1"/>
      <c r="C44" s="1"/>
      <c r="D44" s="1"/>
      <c r="E44" s="1"/>
      <c r="F44" s="1"/>
      <c r="G44" s="1"/>
      <c r="H44" s="1"/>
      <c r="I44" s="1"/>
      <c r="J44" s="1"/>
      <c r="K44" s="1"/>
      <c r="L44" s="1"/>
      <c r="M44" s="1"/>
    </row>
    <row r="45" spans="1:13" x14ac:dyDescent="0.35">
      <c r="A45" s="1"/>
      <c r="B45" s="1"/>
      <c r="C45" s="1"/>
      <c r="D45" s="1"/>
      <c r="E45" s="1"/>
      <c r="F45" s="1"/>
      <c r="G45" s="1"/>
      <c r="H45" s="1"/>
      <c r="I45" s="1"/>
      <c r="J45" s="1"/>
      <c r="K45" s="1"/>
      <c r="L45" s="1"/>
      <c r="M45" s="1"/>
    </row>
    <row r="46" spans="1:13" x14ac:dyDescent="0.35">
      <c r="A46" s="1"/>
      <c r="B46" s="1"/>
      <c r="C46" s="1"/>
      <c r="D46" s="1"/>
      <c r="E46" s="1"/>
      <c r="F46" s="1"/>
      <c r="G46" s="1"/>
      <c r="H46" s="1"/>
      <c r="I46" s="1"/>
      <c r="J46" s="1"/>
      <c r="K46" s="1"/>
      <c r="L46" s="1"/>
      <c r="M46" s="1"/>
    </row>
    <row r="47" spans="1:13" x14ac:dyDescent="0.35">
      <c r="A47" s="1"/>
      <c r="B47" s="1"/>
      <c r="C47" s="1"/>
      <c r="D47" s="1"/>
      <c r="E47" s="1"/>
      <c r="F47" s="1"/>
      <c r="G47" s="1"/>
      <c r="H47" s="1"/>
      <c r="I47" s="1"/>
      <c r="J47" s="1"/>
      <c r="K47" s="1"/>
      <c r="L47" s="1"/>
      <c r="M47" s="1"/>
    </row>
    <row r="48" spans="1:13" x14ac:dyDescent="0.35">
      <c r="A48" s="1"/>
      <c r="B48" s="1"/>
      <c r="C48" s="1"/>
      <c r="D48" s="1"/>
      <c r="E48" s="1"/>
      <c r="F48" s="1"/>
      <c r="G48" s="1"/>
      <c r="H48" s="1"/>
      <c r="I48" s="1"/>
      <c r="J48" s="1"/>
      <c r="K48" s="1"/>
      <c r="L48" s="1"/>
      <c r="M48" s="1"/>
    </row>
    <row r="49" spans="1:13" x14ac:dyDescent="0.35">
      <c r="A49" s="1"/>
      <c r="B49" s="1"/>
      <c r="C49" s="1"/>
      <c r="D49" s="1"/>
      <c r="E49" s="1"/>
      <c r="F49" s="1"/>
      <c r="G49" s="1"/>
      <c r="H49" s="1"/>
      <c r="I49" s="1"/>
      <c r="J49" s="1"/>
      <c r="K49" s="1"/>
      <c r="L49" s="1"/>
      <c r="M49" s="1"/>
    </row>
    <row r="50" spans="1:13" x14ac:dyDescent="0.35">
      <c r="A50" s="1"/>
      <c r="B50" s="1"/>
      <c r="C50" s="1"/>
      <c r="D50" s="1"/>
      <c r="E50" s="1"/>
      <c r="F50" s="1"/>
      <c r="G50" s="1"/>
      <c r="H50" s="1"/>
      <c r="I50" s="1"/>
      <c r="J50" s="1"/>
      <c r="K50" s="1"/>
      <c r="L50" s="1"/>
      <c r="M50" s="1"/>
    </row>
    <row r="51" spans="1:13" x14ac:dyDescent="0.35">
      <c r="A51" s="1"/>
      <c r="B51" s="1"/>
      <c r="C51" s="1"/>
      <c r="D51" s="1"/>
      <c r="E51" s="1"/>
      <c r="F51" s="1"/>
      <c r="G51" s="1"/>
      <c r="H51" s="1"/>
      <c r="I51" s="1"/>
      <c r="J51" s="1"/>
      <c r="K51" s="1"/>
      <c r="L51" s="1"/>
      <c r="M51" s="1"/>
    </row>
    <row r="52" spans="1:13" x14ac:dyDescent="0.35">
      <c r="A52" s="1"/>
      <c r="B52" s="1"/>
      <c r="C52" s="1"/>
      <c r="D52" s="1"/>
      <c r="E52" s="1"/>
      <c r="F52" s="1"/>
      <c r="G52" s="1"/>
      <c r="H52" s="1"/>
      <c r="I52" s="1"/>
      <c r="J52" s="1"/>
      <c r="K52" s="1"/>
      <c r="L52" s="1"/>
      <c r="M52" s="1"/>
    </row>
    <row r="53" spans="1:13" x14ac:dyDescent="0.35">
      <c r="A53" s="1"/>
      <c r="B53" s="1"/>
      <c r="C53" s="1"/>
      <c r="D53" s="1"/>
      <c r="E53" s="1"/>
      <c r="F53" s="1"/>
      <c r="G53" s="1"/>
      <c r="H53" s="1"/>
      <c r="I53" s="1"/>
      <c r="J53" s="1"/>
      <c r="K53" s="1"/>
      <c r="L53" s="1"/>
      <c r="M53" s="1"/>
    </row>
    <row r="54" spans="1:13" x14ac:dyDescent="0.35">
      <c r="A54" s="1"/>
      <c r="B54" s="1"/>
      <c r="C54" s="1"/>
      <c r="D54" s="1"/>
      <c r="E54" s="1"/>
      <c r="F54" s="1"/>
      <c r="G54" s="1"/>
      <c r="H54" s="1"/>
      <c r="I54" s="1"/>
      <c r="J54" s="1"/>
      <c r="K54" s="1"/>
      <c r="L54" s="1"/>
      <c r="M54" s="1"/>
    </row>
    <row r="55" spans="1:13" x14ac:dyDescent="0.35">
      <c r="A55" s="1"/>
      <c r="B55" s="1"/>
      <c r="C55" s="1"/>
      <c r="D55" s="1"/>
      <c r="E55" s="1"/>
      <c r="F55" s="1"/>
      <c r="G55" s="1"/>
      <c r="H55" s="1"/>
      <c r="I55" s="1"/>
      <c r="J55" s="1"/>
      <c r="K55" s="1"/>
      <c r="L55" s="1"/>
      <c r="M55" s="1"/>
    </row>
    <row r="56" spans="1:13" x14ac:dyDescent="0.35">
      <c r="A56" s="1"/>
      <c r="B56" s="1"/>
      <c r="C56" s="1"/>
      <c r="D56" s="1"/>
      <c r="E56" s="1"/>
      <c r="F56" s="1"/>
      <c r="G56" s="1"/>
      <c r="H56" s="1"/>
      <c r="I56" s="1"/>
      <c r="J56" s="1"/>
      <c r="K56" s="1"/>
      <c r="L56" s="1"/>
      <c r="M56" s="1"/>
    </row>
  </sheetData>
  <sheetProtection algorithmName="SHA-512" hashValue="ZJfSPKjQG9x+LkXbyX2O215rR1EdXYhQd5uiEdHMAVDqLwLHIrmuUbwwJVkQntDr8OP8jWw/xx3E3CYkrB0VBw==" saltValue="T3+K1CVY1oWn1tKWxVYqVA==" spinCount="100000" sheet="1" objects="1" scenarios="1"/>
  <mergeCells count="13">
    <mergeCell ref="E19:L19"/>
    <mergeCell ref="B3:K3"/>
    <mergeCell ref="C7:L7"/>
    <mergeCell ref="C8:L8"/>
    <mergeCell ref="C9:L9"/>
    <mergeCell ref="B11:L11"/>
    <mergeCell ref="E12:L12"/>
    <mergeCell ref="E13:L13"/>
    <mergeCell ref="E14:L14"/>
    <mergeCell ref="E15:L15"/>
    <mergeCell ref="E16:L16"/>
    <mergeCell ref="E17:L17"/>
    <mergeCell ref="E18:L1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TH389"/>
  <sheetViews>
    <sheetView zoomScale="85" zoomScaleNormal="85" workbookViewId="0">
      <selection activeCell="E42" sqref="E42:G42"/>
    </sheetView>
  </sheetViews>
  <sheetFormatPr defaultColWidth="9" defaultRowHeight="15" customHeight="1" x14ac:dyDescent="0.35"/>
  <cols>
    <col min="1" max="1" width="5" style="1" customWidth="1"/>
    <col min="2" max="2" width="4" style="1" customWidth="1"/>
    <col min="3" max="3" width="33" style="68" customWidth="1"/>
    <col min="4" max="4" width="12.26953125" style="1" customWidth="1"/>
    <col min="5" max="7" width="6.7265625" style="1" customWidth="1"/>
    <col min="8" max="9" width="8.26953125" style="1" customWidth="1"/>
    <col min="10" max="10" width="8.1796875" style="1" bestFit="1" customWidth="1"/>
    <col min="11" max="11" width="11.90625" style="1" hidden="1" customWidth="1"/>
    <col min="12" max="12" width="6" style="1" hidden="1" customWidth="1"/>
    <col min="13" max="13" width="11.1796875" style="1" hidden="1" customWidth="1"/>
    <col min="14" max="16" width="8.26953125" style="1" customWidth="1"/>
    <col min="17" max="17" width="86" style="2" customWidth="1"/>
    <col min="18" max="16384" width="9" style="1"/>
  </cols>
  <sheetData>
    <row r="1" spans="3:17" ht="15" customHeight="1" x14ac:dyDescent="0.35">
      <c r="C1" s="1"/>
      <c r="Q1" s="1"/>
    </row>
    <row r="2" spans="3:17" ht="15" customHeight="1" x14ac:dyDescent="0.35">
      <c r="C2" s="1"/>
      <c r="Q2" s="1"/>
    </row>
    <row r="3" spans="3:17" ht="20.149999999999999" customHeight="1" x14ac:dyDescent="0.35">
      <c r="C3" s="279" t="s">
        <v>249</v>
      </c>
      <c r="D3" s="279"/>
      <c r="E3" s="279"/>
      <c r="F3" s="279"/>
      <c r="G3" s="279"/>
      <c r="H3" s="279"/>
      <c r="I3" s="279"/>
      <c r="J3" s="279"/>
      <c r="K3" s="279"/>
      <c r="L3" s="279"/>
      <c r="M3" s="279"/>
      <c r="N3" s="279"/>
      <c r="O3" s="279"/>
      <c r="P3" s="279"/>
      <c r="Q3" s="1"/>
    </row>
    <row r="4" spans="3:17" ht="15" customHeight="1" x14ac:dyDescent="0.35">
      <c r="C4" s="1"/>
      <c r="Q4" s="1"/>
    </row>
    <row r="5" spans="3:17" ht="15" customHeight="1" x14ac:dyDescent="0.35">
      <c r="C5" s="1"/>
      <c r="Q5" s="1"/>
    </row>
    <row r="6" spans="3:17" ht="15" customHeight="1" thickBot="1" x14ac:dyDescent="0.4">
      <c r="C6" s="109"/>
      <c r="D6" s="109"/>
      <c r="E6" s="109"/>
      <c r="F6" s="109"/>
      <c r="G6" s="109"/>
      <c r="H6" s="109"/>
      <c r="I6" s="109"/>
      <c r="J6" s="109"/>
      <c r="K6" s="109"/>
      <c r="L6" s="109"/>
      <c r="M6" s="109"/>
      <c r="N6" s="109"/>
      <c r="O6" s="109"/>
      <c r="P6" s="109"/>
      <c r="Q6" s="109"/>
    </row>
    <row r="7" spans="3:17" ht="15" customHeight="1" x14ac:dyDescent="0.35">
      <c r="C7" s="72" t="s">
        <v>247</v>
      </c>
      <c r="D7" s="333"/>
      <c r="E7" s="334"/>
      <c r="F7" s="334"/>
      <c r="G7" s="334"/>
      <c r="H7" s="334"/>
      <c r="I7" s="334"/>
      <c r="J7" s="334"/>
      <c r="K7" s="334"/>
      <c r="L7" s="334"/>
      <c r="M7" s="334"/>
      <c r="N7" s="334"/>
      <c r="O7" s="334"/>
      <c r="P7" s="334"/>
      <c r="Q7" s="335"/>
    </row>
    <row r="8" spans="3:17" ht="15" customHeight="1" x14ac:dyDescent="0.35">
      <c r="C8" s="73" t="s">
        <v>246</v>
      </c>
      <c r="D8" s="336"/>
      <c r="E8" s="337"/>
      <c r="F8" s="337"/>
      <c r="G8" s="337"/>
      <c r="H8" s="337"/>
      <c r="I8" s="337"/>
      <c r="J8" s="337"/>
      <c r="K8" s="337"/>
      <c r="L8" s="337"/>
      <c r="M8" s="337"/>
      <c r="N8" s="337"/>
      <c r="O8" s="337"/>
      <c r="P8" s="337"/>
      <c r="Q8" s="338"/>
    </row>
    <row r="9" spans="3:17" ht="15" customHeight="1" x14ac:dyDescent="0.35">
      <c r="C9" s="73" t="s">
        <v>0</v>
      </c>
      <c r="D9" s="336"/>
      <c r="E9" s="337"/>
      <c r="F9" s="337"/>
      <c r="G9" s="337"/>
      <c r="H9" s="337"/>
      <c r="I9" s="337"/>
      <c r="J9" s="337"/>
      <c r="K9" s="337"/>
      <c r="L9" s="337"/>
      <c r="M9" s="337"/>
      <c r="N9" s="337"/>
      <c r="O9" s="337"/>
      <c r="P9" s="337"/>
      <c r="Q9" s="338"/>
    </row>
    <row r="10" spans="3:17" ht="15" customHeight="1" x14ac:dyDescent="0.35">
      <c r="C10" s="73" t="s">
        <v>1</v>
      </c>
      <c r="D10" s="336"/>
      <c r="E10" s="337"/>
      <c r="F10" s="337"/>
      <c r="G10" s="337"/>
      <c r="H10" s="337"/>
      <c r="I10" s="337"/>
      <c r="J10" s="337"/>
      <c r="K10" s="337"/>
      <c r="L10" s="337"/>
      <c r="M10" s="337"/>
      <c r="N10" s="337"/>
      <c r="O10" s="337"/>
      <c r="P10" s="337"/>
      <c r="Q10" s="338"/>
    </row>
    <row r="11" spans="3:17" ht="15" customHeight="1" x14ac:dyDescent="0.35">
      <c r="C11" s="73" t="s">
        <v>269</v>
      </c>
      <c r="D11" s="237"/>
      <c r="E11" s="238"/>
      <c r="F11" s="238"/>
      <c r="G11" s="238"/>
      <c r="H11" s="238"/>
      <c r="I11" s="238"/>
      <c r="J11" s="238"/>
      <c r="K11" s="238"/>
      <c r="L11" s="238"/>
      <c r="M11" s="238"/>
      <c r="N11" s="238"/>
      <c r="O11" s="238"/>
      <c r="P11" s="238"/>
      <c r="Q11" s="239"/>
    </row>
    <row r="12" spans="3:17" ht="15" customHeight="1" x14ac:dyDescent="0.35">
      <c r="C12" s="3" t="s">
        <v>2</v>
      </c>
      <c r="D12" s="339"/>
      <c r="E12" s="337"/>
      <c r="F12" s="337"/>
      <c r="G12" s="337"/>
      <c r="H12" s="337"/>
      <c r="I12" s="337"/>
      <c r="J12" s="337"/>
      <c r="K12" s="337"/>
      <c r="L12" s="337"/>
      <c r="M12" s="337"/>
      <c r="N12" s="337"/>
      <c r="O12" s="337"/>
      <c r="P12" s="337"/>
      <c r="Q12" s="338"/>
    </row>
    <row r="13" spans="3:17" ht="15" customHeight="1" thickBot="1" x14ac:dyDescent="0.4">
      <c r="C13" s="3" t="s">
        <v>3</v>
      </c>
      <c r="D13" s="340"/>
      <c r="E13" s="341"/>
      <c r="F13" s="341"/>
      <c r="G13" s="341"/>
      <c r="H13" s="341"/>
      <c r="I13" s="341"/>
      <c r="J13" s="341"/>
      <c r="K13" s="341"/>
      <c r="L13" s="341"/>
      <c r="M13" s="341"/>
      <c r="N13" s="341"/>
      <c r="O13" s="341"/>
      <c r="P13" s="341"/>
      <c r="Q13" s="342"/>
    </row>
    <row r="14" spans="3:17" ht="15" customHeight="1" x14ac:dyDescent="0.35">
      <c r="C14" s="249" t="s">
        <v>277</v>
      </c>
      <c r="D14" s="169">
        <f>H285</f>
        <v>0</v>
      </c>
      <c r="E14" s="256">
        <f>H286</f>
        <v>0</v>
      </c>
      <c r="F14" s="170"/>
      <c r="G14" s="170"/>
      <c r="H14" s="170"/>
      <c r="I14" s="170"/>
      <c r="J14" s="170"/>
      <c r="K14" s="253">
        <f>COUNTIF(M14,"Onvoldoende")</f>
        <v>1</v>
      </c>
      <c r="L14" s="253">
        <f>SUM(K14:K15)</f>
        <v>2</v>
      </c>
      <c r="M14" s="254" t="str">
        <f>IF(D14&gt;219, "Voldoende", "Onvoldoende")</f>
        <v>Onvoldoende</v>
      </c>
      <c r="N14" s="170"/>
      <c r="O14" s="170"/>
      <c r="P14" s="170"/>
      <c r="Q14" s="171"/>
    </row>
    <row r="15" spans="3:17" ht="15" customHeight="1" thickBot="1" x14ac:dyDescent="0.4">
      <c r="C15" s="250" t="s">
        <v>5</v>
      </c>
      <c r="D15" s="244">
        <f>J227</f>
        <v>8</v>
      </c>
      <c r="E15" s="251"/>
      <c r="F15" s="251"/>
      <c r="G15" s="251"/>
      <c r="H15" s="251"/>
      <c r="I15" s="251"/>
      <c r="J15" s="251"/>
      <c r="K15" s="255">
        <f>COUNTIF(M15,"Onvoldoende")</f>
        <v>1</v>
      </c>
      <c r="L15" s="255"/>
      <c r="M15" s="255" t="str">
        <f>IF(D15&gt;0, "Onvoldoende", "Voldoende")</f>
        <v>Onvoldoende</v>
      </c>
      <c r="N15" s="251"/>
      <c r="O15" s="251"/>
      <c r="P15" s="251"/>
      <c r="Q15" s="252"/>
    </row>
    <row r="16" spans="3:17" ht="15" customHeight="1" thickBot="1" x14ac:dyDescent="0.4">
      <c r="C16" s="123" t="s">
        <v>6</v>
      </c>
      <c r="D16" s="287" t="str">
        <f>IF(L14&gt;0, "Onvoldoende", "Voldoende")</f>
        <v>Onvoldoende</v>
      </c>
      <c r="E16" s="347"/>
      <c r="F16" s="347"/>
      <c r="G16" s="347"/>
      <c r="H16" s="347"/>
      <c r="I16" s="347"/>
      <c r="J16" s="347"/>
      <c r="K16" s="347"/>
      <c r="L16" s="347"/>
      <c r="M16" s="347"/>
      <c r="N16" s="347"/>
      <c r="O16" s="347"/>
      <c r="P16" s="347"/>
      <c r="Q16" s="348"/>
    </row>
    <row r="17" spans="3:24" ht="15" customHeight="1" x14ac:dyDescent="0.35">
      <c r="C17" s="159"/>
      <c r="D17" s="160"/>
      <c r="E17" s="161"/>
      <c r="F17" s="161"/>
      <c r="G17" s="161"/>
      <c r="H17" s="161"/>
      <c r="I17" s="161"/>
      <c r="J17" s="161"/>
      <c r="K17" s="161"/>
      <c r="L17" s="161"/>
      <c r="M17" s="161"/>
      <c r="N17" s="161"/>
      <c r="O17" s="161"/>
      <c r="P17" s="161"/>
      <c r="Q17" s="162"/>
      <c r="S17" s="313"/>
      <c r="T17" s="313"/>
      <c r="U17" s="313"/>
      <c r="V17" s="313"/>
      <c r="W17" s="313"/>
      <c r="X17" s="313"/>
    </row>
    <row r="18" spans="3:24" ht="15" customHeight="1" x14ac:dyDescent="0.35">
      <c r="C18" s="73"/>
      <c r="D18" s="88"/>
      <c r="E18" s="313" t="s">
        <v>7</v>
      </c>
      <c r="F18" s="313"/>
      <c r="G18" s="313"/>
      <c r="H18" s="313" t="s">
        <v>8</v>
      </c>
      <c r="I18" s="313"/>
      <c r="J18" s="313"/>
      <c r="K18" s="313"/>
      <c r="L18" s="313"/>
      <c r="M18" s="313"/>
      <c r="N18" s="313"/>
      <c r="O18" s="313"/>
      <c r="P18" s="328" t="s">
        <v>9</v>
      </c>
      <c r="Q18" s="328"/>
      <c r="S18" s="314"/>
      <c r="T18" s="314"/>
      <c r="U18" s="314"/>
      <c r="V18" s="314"/>
      <c r="W18" s="314"/>
      <c r="X18" s="314"/>
    </row>
    <row r="19" spans="3:24" ht="15" customHeight="1" x14ac:dyDescent="0.35">
      <c r="C19" s="312" t="s">
        <v>248</v>
      </c>
      <c r="D19" s="313"/>
      <c r="E19" s="314" t="s">
        <v>10</v>
      </c>
      <c r="F19" s="314"/>
      <c r="G19" s="314"/>
      <c r="H19" s="314" t="s">
        <v>11</v>
      </c>
      <c r="I19" s="314"/>
      <c r="J19" s="314"/>
      <c r="K19" s="314"/>
      <c r="L19" s="314"/>
      <c r="M19" s="314"/>
      <c r="N19" s="314"/>
      <c r="O19" s="314"/>
      <c r="P19" s="314" t="s">
        <v>12</v>
      </c>
      <c r="Q19" s="316"/>
      <c r="R19" s="22"/>
      <c r="S19" s="314"/>
      <c r="T19" s="314"/>
      <c r="U19" s="314"/>
      <c r="V19" s="314"/>
      <c r="W19" s="314"/>
      <c r="X19" s="314"/>
    </row>
    <row r="20" spans="3:24" ht="15" customHeight="1" x14ac:dyDescent="0.35">
      <c r="C20" s="73" t="s">
        <v>275</v>
      </c>
      <c r="D20" s="88"/>
      <c r="E20" s="314"/>
      <c r="F20" s="314"/>
      <c r="G20" s="314"/>
      <c r="H20" s="314"/>
      <c r="I20" s="314"/>
      <c r="J20" s="314"/>
      <c r="K20" s="314"/>
      <c r="L20" s="314"/>
      <c r="M20" s="314"/>
      <c r="N20" s="314"/>
      <c r="O20" s="314"/>
      <c r="P20" s="314"/>
      <c r="Q20" s="316"/>
      <c r="R20" s="22"/>
      <c r="S20" s="314"/>
      <c r="T20" s="314"/>
      <c r="U20" s="314"/>
      <c r="V20" s="314"/>
      <c r="W20" s="314"/>
      <c r="X20" s="314"/>
    </row>
    <row r="21" spans="3:24" ht="15" customHeight="1" x14ac:dyDescent="0.35">
      <c r="C21" s="73"/>
      <c r="D21" s="88"/>
      <c r="E21" s="314"/>
      <c r="F21" s="314"/>
      <c r="G21" s="314"/>
      <c r="H21" s="314"/>
      <c r="I21" s="314"/>
      <c r="J21" s="314"/>
      <c r="K21" s="314"/>
      <c r="L21" s="314"/>
      <c r="M21" s="314"/>
      <c r="N21" s="314"/>
      <c r="O21" s="314"/>
      <c r="P21" s="314"/>
      <c r="Q21" s="316"/>
      <c r="R21" s="22"/>
      <c r="S21" s="314"/>
      <c r="T21" s="314"/>
      <c r="U21" s="314"/>
      <c r="V21" s="314"/>
      <c r="W21" s="314"/>
      <c r="X21" s="314"/>
    </row>
    <row r="22" spans="3:24" ht="15" customHeight="1" x14ac:dyDescent="0.35">
      <c r="C22" s="73"/>
      <c r="D22" s="88"/>
      <c r="E22" s="314"/>
      <c r="F22" s="314"/>
      <c r="G22" s="314"/>
      <c r="H22" s="314"/>
      <c r="I22" s="314"/>
      <c r="J22" s="314"/>
      <c r="K22" s="314"/>
      <c r="L22" s="314"/>
      <c r="M22" s="314"/>
      <c r="N22" s="314"/>
      <c r="O22" s="314"/>
      <c r="P22" s="314"/>
      <c r="Q22" s="316"/>
      <c r="R22" s="22"/>
      <c r="S22" s="314"/>
      <c r="T22" s="314"/>
      <c r="U22" s="314"/>
      <c r="V22" s="314"/>
      <c r="W22" s="314"/>
      <c r="X22" s="314"/>
    </row>
    <row r="23" spans="3:24" ht="15" customHeight="1" x14ac:dyDescent="0.35">
      <c r="C23" s="73"/>
      <c r="D23" s="88"/>
      <c r="E23" s="314"/>
      <c r="F23" s="314"/>
      <c r="G23" s="314"/>
      <c r="H23" s="314"/>
      <c r="I23" s="314"/>
      <c r="J23" s="314"/>
      <c r="K23" s="314"/>
      <c r="L23" s="314"/>
      <c r="M23" s="314"/>
      <c r="N23" s="314"/>
      <c r="O23" s="314"/>
      <c r="P23" s="314"/>
      <c r="Q23" s="316"/>
      <c r="R23" s="22"/>
      <c r="S23" s="22"/>
      <c r="T23" s="22"/>
      <c r="U23" s="22"/>
      <c r="V23" s="22"/>
      <c r="W23" s="22"/>
    </row>
    <row r="24" spans="3:24" ht="15" customHeight="1" x14ac:dyDescent="0.35">
      <c r="C24" s="312" t="s">
        <v>265</v>
      </c>
      <c r="D24" s="313"/>
      <c r="E24" s="313"/>
      <c r="F24" s="313"/>
      <c r="G24" s="313"/>
      <c r="H24" s="313"/>
      <c r="I24" s="313"/>
      <c r="J24" s="313"/>
      <c r="K24" s="313"/>
      <c r="L24" s="313"/>
      <c r="M24" s="313"/>
      <c r="N24" s="313"/>
      <c r="O24" s="313"/>
      <c r="P24" s="313"/>
      <c r="Q24" s="328"/>
    </row>
    <row r="25" spans="3:24" ht="15" customHeight="1" x14ac:dyDescent="0.35">
      <c r="C25" s="179"/>
      <c r="D25" s="314" t="s">
        <v>13</v>
      </c>
      <c r="E25" s="314"/>
      <c r="F25" s="314"/>
      <c r="G25" s="314"/>
      <c r="H25" s="314"/>
      <c r="I25" s="314"/>
      <c r="J25" s="314"/>
      <c r="K25" s="314"/>
      <c r="L25" s="314"/>
      <c r="M25" s="314"/>
      <c r="N25" s="314"/>
      <c r="O25" s="314"/>
      <c r="P25" s="314"/>
      <c r="Q25" s="176"/>
    </row>
    <row r="26" spans="3:24" ht="15" customHeight="1" x14ac:dyDescent="0.35">
      <c r="C26" s="179"/>
      <c r="D26" s="314" t="s">
        <v>14</v>
      </c>
      <c r="E26" s="314"/>
      <c r="F26" s="314"/>
      <c r="G26" s="314"/>
      <c r="H26" s="314"/>
      <c r="I26" s="314"/>
      <c r="J26" s="314"/>
      <c r="K26" s="314"/>
      <c r="L26" s="314"/>
      <c r="M26" s="314"/>
      <c r="N26" s="314"/>
      <c r="O26" s="314"/>
      <c r="P26" s="314"/>
      <c r="Q26" s="176"/>
    </row>
    <row r="27" spans="3:24" ht="15" customHeight="1" x14ac:dyDescent="0.35">
      <c r="C27" s="179"/>
      <c r="D27" s="314" t="s">
        <v>15</v>
      </c>
      <c r="E27" s="314"/>
      <c r="F27" s="314"/>
      <c r="G27" s="314"/>
      <c r="H27" s="314"/>
      <c r="I27" s="314"/>
      <c r="J27" s="314"/>
      <c r="K27" s="314"/>
      <c r="L27" s="314"/>
      <c r="M27" s="314"/>
      <c r="N27" s="314"/>
      <c r="O27" s="314"/>
      <c r="P27" s="314"/>
      <c r="Q27" s="176"/>
    </row>
    <row r="28" spans="3:24" ht="15" customHeight="1" x14ac:dyDescent="0.35">
      <c r="C28" s="179"/>
      <c r="D28" s="314" t="s">
        <v>16</v>
      </c>
      <c r="E28" s="314"/>
      <c r="F28" s="314"/>
      <c r="G28" s="314"/>
      <c r="H28" s="314"/>
      <c r="I28" s="314"/>
      <c r="J28" s="314"/>
      <c r="K28" s="314"/>
      <c r="L28" s="314"/>
      <c r="M28" s="314"/>
      <c r="N28" s="314"/>
      <c r="O28" s="314"/>
      <c r="P28" s="314"/>
      <c r="Q28" s="176"/>
    </row>
    <row r="29" spans="3:24" ht="15" customHeight="1" x14ac:dyDescent="0.35">
      <c r="C29" s="179"/>
      <c r="D29" s="314" t="s">
        <v>17</v>
      </c>
      <c r="E29" s="314"/>
      <c r="F29" s="314"/>
      <c r="G29" s="314"/>
      <c r="H29" s="314"/>
      <c r="I29" s="314"/>
      <c r="J29" s="314"/>
      <c r="K29" s="314"/>
      <c r="L29" s="314"/>
      <c r="M29" s="314"/>
      <c r="N29" s="314"/>
      <c r="O29" s="314"/>
      <c r="P29" s="314"/>
      <c r="Q29" s="176"/>
    </row>
    <row r="30" spans="3:24" ht="15" customHeight="1" x14ac:dyDescent="0.35">
      <c r="C30" s="179"/>
      <c r="D30" s="314" t="s">
        <v>18</v>
      </c>
      <c r="E30" s="314"/>
      <c r="F30" s="314"/>
      <c r="G30" s="314"/>
      <c r="H30" s="314"/>
      <c r="I30" s="314"/>
      <c r="J30" s="314"/>
      <c r="K30" s="314"/>
      <c r="L30" s="314"/>
      <c r="M30" s="314"/>
      <c r="N30" s="314"/>
      <c r="O30" s="314"/>
      <c r="P30" s="314"/>
      <c r="Q30" s="176"/>
    </row>
    <row r="31" spans="3:24" ht="15" customHeight="1" x14ac:dyDescent="0.35">
      <c r="C31" s="179"/>
      <c r="D31" s="314" t="s">
        <v>19</v>
      </c>
      <c r="E31" s="314"/>
      <c r="F31" s="314"/>
      <c r="G31" s="314"/>
      <c r="H31" s="314"/>
      <c r="I31" s="314"/>
      <c r="J31" s="314"/>
      <c r="K31" s="314"/>
      <c r="L31" s="314"/>
      <c r="M31" s="314"/>
      <c r="N31" s="314"/>
      <c r="O31" s="314"/>
      <c r="P31" s="314"/>
      <c r="Q31" s="176"/>
    </row>
    <row r="32" spans="3:24" ht="15" customHeight="1" x14ac:dyDescent="0.35">
      <c r="C32" s="179"/>
      <c r="D32" s="314" t="s">
        <v>234</v>
      </c>
      <c r="E32" s="314"/>
      <c r="F32" s="314"/>
      <c r="G32" s="314"/>
      <c r="H32" s="314"/>
      <c r="I32" s="314"/>
      <c r="J32" s="314"/>
      <c r="K32" s="314"/>
      <c r="L32" s="314"/>
      <c r="M32" s="314"/>
      <c r="N32" s="314"/>
      <c r="O32" s="314"/>
      <c r="P32" s="314"/>
      <c r="Q32" s="316"/>
    </row>
    <row r="33" spans="2:17" ht="15" customHeight="1" x14ac:dyDescent="0.35">
      <c r="C33" s="312" t="s">
        <v>266</v>
      </c>
      <c r="D33" s="313"/>
      <c r="E33" s="313"/>
      <c r="F33" s="313"/>
      <c r="G33" s="313"/>
      <c r="H33" s="313"/>
      <c r="I33" s="313"/>
      <c r="J33" s="313"/>
      <c r="K33" s="313"/>
      <c r="L33" s="313"/>
      <c r="M33" s="313"/>
      <c r="N33" s="313"/>
      <c r="O33" s="313"/>
      <c r="P33" s="313"/>
      <c r="Q33" s="328"/>
    </row>
    <row r="34" spans="2:17" ht="15" customHeight="1" x14ac:dyDescent="0.35">
      <c r="C34" s="315" t="s">
        <v>294</v>
      </c>
      <c r="D34" s="314"/>
      <c r="E34" s="314"/>
      <c r="F34" s="314"/>
      <c r="G34" s="314"/>
      <c r="H34" s="314"/>
      <c r="I34" s="314"/>
      <c r="J34" s="314"/>
      <c r="K34" s="314"/>
      <c r="L34" s="314"/>
      <c r="M34" s="314"/>
      <c r="N34" s="314"/>
      <c r="O34" s="314"/>
      <c r="P34" s="314"/>
      <c r="Q34" s="316"/>
    </row>
    <row r="35" spans="2:17" ht="15" customHeight="1" thickBot="1" x14ac:dyDescent="0.4">
      <c r="C35" s="77"/>
      <c r="D35" s="110"/>
      <c r="E35" s="110"/>
      <c r="F35" s="110"/>
      <c r="G35" s="110"/>
      <c r="H35" s="110"/>
      <c r="I35" s="110"/>
      <c r="J35" s="110"/>
      <c r="K35" s="110"/>
      <c r="L35" s="110"/>
      <c r="M35" s="110"/>
      <c r="N35" s="110"/>
      <c r="O35" s="89"/>
      <c r="P35" s="89"/>
      <c r="Q35" s="90"/>
    </row>
    <row r="36" spans="2:17" ht="15" customHeight="1" thickBot="1" x14ac:dyDescent="0.4">
      <c r="C36" s="1"/>
      <c r="Q36" s="4"/>
    </row>
    <row r="37" spans="2:17" ht="15" customHeight="1" x14ac:dyDescent="0.35">
      <c r="C37" s="349" t="s">
        <v>20</v>
      </c>
      <c r="D37" s="350"/>
      <c r="E37" s="343" t="s">
        <v>21</v>
      </c>
      <c r="F37" s="343"/>
      <c r="G37" s="343"/>
      <c r="H37" s="343" t="s">
        <v>22</v>
      </c>
      <c r="I37" s="343"/>
      <c r="J37" s="343"/>
      <c r="K37" s="245"/>
      <c r="L37" s="245"/>
      <c r="M37" s="241"/>
      <c r="N37" s="343" t="s">
        <v>23</v>
      </c>
      <c r="O37" s="343"/>
      <c r="P37" s="344"/>
      <c r="Q37" s="1"/>
    </row>
    <row r="38" spans="2:17" ht="15" customHeight="1" x14ac:dyDescent="0.35">
      <c r="C38" s="310" t="s">
        <v>24</v>
      </c>
      <c r="D38" s="311"/>
      <c r="E38" s="324"/>
      <c r="F38" s="324"/>
      <c r="G38" s="324"/>
      <c r="H38" s="324"/>
      <c r="I38" s="324"/>
      <c r="J38" s="324"/>
      <c r="K38" s="242"/>
      <c r="L38" s="242"/>
      <c r="M38" s="242"/>
      <c r="N38" s="324"/>
      <c r="O38" s="324"/>
      <c r="P38" s="325"/>
      <c r="Q38" s="1"/>
    </row>
    <row r="39" spans="2:17" ht="15" customHeight="1" x14ac:dyDescent="0.35">
      <c r="C39" s="320" t="s">
        <v>25</v>
      </c>
      <c r="D39" s="321"/>
      <c r="E39" s="305"/>
      <c r="F39" s="306"/>
      <c r="G39" s="307"/>
      <c r="H39" s="324"/>
      <c r="I39" s="324"/>
      <c r="J39" s="324"/>
      <c r="K39" s="242"/>
      <c r="L39" s="242"/>
      <c r="M39" s="242"/>
      <c r="N39" s="324"/>
      <c r="O39" s="324"/>
      <c r="P39" s="325"/>
      <c r="Q39" s="1"/>
    </row>
    <row r="40" spans="2:17" ht="15" customHeight="1" x14ac:dyDescent="0.35">
      <c r="C40" s="320" t="s">
        <v>250</v>
      </c>
      <c r="D40" s="321"/>
      <c r="E40" s="324"/>
      <c r="F40" s="324"/>
      <c r="G40" s="324"/>
      <c r="H40" s="324"/>
      <c r="I40" s="324"/>
      <c r="J40" s="324"/>
      <c r="K40" s="242"/>
      <c r="L40" s="242"/>
      <c r="M40" s="242"/>
      <c r="N40" s="324"/>
      <c r="O40" s="324"/>
      <c r="P40" s="325"/>
      <c r="Q40" s="1"/>
    </row>
    <row r="41" spans="2:17" ht="15" customHeight="1" x14ac:dyDescent="0.35">
      <c r="C41" s="320" t="s">
        <v>273</v>
      </c>
      <c r="D41" s="321"/>
      <c r="E41" s="331"/>
      <c r="F41" s="331"/>
      <c r="G41" s="331"/>
      <c r="H41" s="331"/>
      <c r="I41" s="331"/>
      <c r="J41" s="331"/>
      <c r="K41" s="270"/>
      <c r="L41" s="270"/>
      <c r="M41" s="270"/>
      <c r="N41" s="331"/>
      <c r="O41" s="331"/>
      <c r="P41" s="332"/>
      <c r="Q41" s="1"/>
    </row>
    <row r="42" spans="2:17" ht="15" customHeight="1" x14ac:dyDescent="0.35">
      <c r="C42" s="320" t="s">
        <v>26</v>
      </c>
      <c r="D42" s="321"/>
      <c r="E42" s="324"/>
      <c r="F42" s="324"/>
      <c r="G42" s="324"/>
      <c r="H42" s="324"/>
      <c r="I42" s="324"/>
      <c r="J42" s="324"/>
      <c r="K42" s="242"/>
      <c r="L42" s="242"/>
      <c r="M42" s="242"/>
      <c r="N42" s="324"/>
      <c r="O42" s="324"/>
      <c r="P42" s="325"/>
      <c r="Q42" s="1"/>
    </row>
    <row r="43" spans="2:17" ht="15" customHeight="1" x14ac:dyDescent="0.35">
      <c r="C43" s="320" t="s">
        <v>271</v>
      </c>
      <c r="D43" s="321"/>
      <c r="E43" s="327"/>
      <c r="F43" s="327"/>
      <c r="G43" s="327"/>
      <c r="H43" s="327"/>
      <c r="I43" s="327"/>
      <c r="J43" s="327"/>
      <c r="K43" s="247"/>
      <c r="L43" s="247"/>
      <c r="M43" s="242"/>
      <c r="N43" s="324"/>
      <c r="O43" s="324"/>
      <c r="P43" s="325"/>
      <c r="Q43" s="1"/>
    </row>
    <row r="44" spans="2:17" ht="15" customHeight="1" thickBot="1" x14ac:dyDescent="0.4">
      <c r="C44" s="322" t="s">
        <v>272</v>
      </c>
      <c r="D44" s="323"/>
      <c r="E44" s="326"/>
      <c r="F44" s="326"/>
      <c r="G44" s="326"/>
      <c r="H44" s="326"/>
      <c r="I44" s="326"/>
      <c r="J44" s="326"/>
      <c r="K44" s="246"/>
      <c r="L44" s="246"/>
      <c r="M44" s="243"/>
      <c r="N44" s="345"/>
      <c r="O44" s="345"/>
      <c r="P44" s="346"/>
      <c r="Q44" s="1"/>
    </row>
    <row r="45" spans="2:17" ht="15" customHeight="1" thickBot="1" x14ac:dyDescent="0.4">
      <c r="C45" s="6"/>
      <c r="E45" s="7"/>
      <c r="F45" s="7"/>
      <c r="G45" s="7"/>
      <c r="H45" s="7"/>
      <c r="I45" s="7"/>
      <c r="J45" s="7"/>
      <c r="K45" s="7"/>
      <c r="L45" s="7"/>
      <c r="M45" s="7"/>
      <c r="Q45" s="1"/>
    </row>
    <row r="46" spans="2:17" ht="15" customHeight="1" thickBot="1" x14ac:dyDescent="0.4">
      <c r="C46" s="287" t="s">
        <v>27</v>
      </c>
      <c r="D46" s="288"/>
      <c r="E46" s="288"/>
      <c r="F46" s="288"/>
      <c r="G46" s="288"/>
      <c r="H46" s="288"/>
      <c r="I46" s="288"/>
      <c r="J46" s="288"/>
      <c r="K46" s="288"/>
      <c r="L46" s="288"/>
      <c r="M46" s="288"/>
      <c r="N46" s="288"/>
      <c r="O46" s="288"/>
      <c r="P46" s="288"/>
      <c r="Q46" s="289"/>
    </row>
    <row r="47" spans="2:17" ht="18" customHeight="1" thickBot="1" x14ac:dyDescent="0.4">
      <c r="C47" s="219"/>
      <c r="D47" s="226" t="s">
        <v>4</v>
      </c>
      <c r="E47" s="221" t="s">
        <v>21</v>
      </c>
      <c r="F47" s="221" t="s">
        <v>22</v>
      </c>
      <c r="G47" s="221" t="s">
        <v>23</v>
      </c>
      <c r="H47" s="221" t="s">
        <v>28</v>
      </c>
      <c r="I47" s="229" t="s">
        <v>29</v>
      </c>
      <c r="J47" s="229" t="s">
        <v>30</v>
      </c>
      <c r="K47" s="229"/>
      <c r="L47" s="229" t="s">
        <v>274</v>
      </c>
      <c r="M47" s="229"/>
      <c r="N47" s="229" t="s">
        <v>21</v>
      </c>
      <c r="O47" s="221" t="s">
        <v>22</v>
      </c>
      <c r="P47" s="227" t="s">
        <v>23</v>
      </c>
      <c r="Q47" s="228" t="s">
        <v>31</v>
      </c>
    </row>
    <row r="48" spans="2:17" ht="15" customHeight="1" thickBot="1" x14ac:dyDescent="0.4">
      <c r="B48" s="2"/>
      <c r="C48" s="24" t="s">
        <v>32</v>
      </c>
      <c r="D48" s="32"/>
      <c r="E48" s="33"/>
      <c r="F48" s="33"/>
      <c r="G48" s="33"/>
      <c r="H48" s="138"/>
      <c r="I48" s="138"/>
      <c r="J48" s="33"/>
      <c r="K48" s="33"/>
      <c r="L48" s="33"/>
      <c r="M48" s="33"/>
      <c r="N48" s="317"/>
      <c r="O48" s="318"/>
      <c r="P48" s="319"/>
      <c r="Q48" s="150"/>
    </row>
    <row r="49" spans="2:17" ht="15" customHeight="1" x14ac:dyDescent="0.35">
      <c r="B49" s="2"/>
      <c r="C49" s="308" t="s">
        <v>33</v>
      </c>
      <c r="D49" s="25" t="s">
        <v>34</v>
      </c>
      <c r="E49" s="8"/>
      <c r="F49" s="8"/>
      <c r="G49" s="8"/>
      <c r="H49" s="94">
        <f>SUMIF(E49:G49,"&gt;0")</f>
        <v>0</v>
      </c>
      <c r="I49" s="20">
        <f>COUNTIF(E49:G49,"a")</f>
        <v>0</v>
      </c>
      <c r="J49" s="94"/>
      <c r="K49" s="111"/>
      <c r="L49" s="111"/>
      <c r="M49" s="111"/>
      <c r="N49" s="9"/>
      <c r="O49" s="10"/>
      <c r="P49" s="11"/>
      <c r="Q49" s="151" t="s">
        <v>35</v>
      </c>
    </row>
    <row r="50" spans="2:17" ht="15" customHeight="1" thickBot="1" x14ac:dyDescent="0.4">
      <c r="B50" s="2"/>
      <c r="C50" s="309"/>
      <c r="D50" s="16"/>
      <c r="E50" s="31"/>
      <c r="F50" s="31"/>
      <c r="G50" s="31"/>
      <c r="H50" s="93"/>
      <c r="I50" s="114"/>
      <c r="J50" s="95"/>
      <c r="K50" s="71"/>
      <c r="L50" s="71"/>
      <c r="M50" s="71"/>
      <c r="N50" s="13"/>
      <c r="O50" s="14"/>
      <c r="P50" s="15"/>
      <c r="Q50" s="152" t="s">
        <v>36</v>
      </c>
    </row>
    <row r="51" spans="2:17" ht="15" customHeight="1" x14ac:dyDescent="0.35">
      <c r="B51" s="2"/>
      <c r="C51" s="309"/>
      <c r="D51" s="25" t="s">
        <v>37</v>
      </c>
      <c r="E51" s="26"/>
      <c r="F51" s="8"/>
      <c r="G51" s="8"/>
      <c r="H51" s="94">
        <f>SUMIF(E51:G51,"&gt;0")</f>
        <v>0</v>
      </c>
      <c r="I51" s="20">
        <f>COUNTIF(E51:G51,"a")</f>
        <v>0</v>
      </c>
      <c r="J51" s="94" t="str">
        <f>IF(L51&gt;0, "0", "Fout")</f>
        <v>Fout</v>
      </c>
      <c r="K51" s="111"/>
      <c r="L51" s="111">
        <f>COUNTIF(E51:G51,"2")</f>
        <v>0</v>
      </c>
      <c r="M51" s="111"/>
      <c r="N51" s="9"/>
      <c r="O51" s="10"/>
      <c r="P51" s="11"/>
      <c r="Q51" s="147" t="s">
        <v>38</v>
      </c>
    </row>
    <row r="52" spans="2:17" ht="15" customHeight="1" x14ac:dyDescent="0.35">
      <c r="B52" s="2"/>
      <c r="C52" s="309"/>
      <c r="D52" s="35"/>
      <c r="E52" s="36"/>
      <c r="F52" s="36"/>
      <c r="G52" s="36"/>
      <c r="H52" s="98"/>
      <c r="I52" s="114"/>
      <c r="J52" s="95"/>
      <c r="K52" s="71"/>
      <c r="L52" s="71"/>
      <c r="M52" s="71"/>
      <c r="N52" s="13"/>
      <c r="O52" s="14"/>
      <c r="P52" s="15"/>
      <c r="Q52" s="147" t="s">
        <v>39</v>
      </c>
    </row>
    <row r="53" spans="2:17" ht="15" customHeight="1" x14ac:dyDescent="0.35">
      <c r="B53" s="2"/>
      <c r="C53" s="178"/>
      <c r="D53" s="35"/>
      <c r="E53" s="36"/>
      <c r="F53" s="36"/>
      <c r="G53" s="29"/>
      <c r="H53" s="98"/>
      <c r="I53" s="114"/>
      <c r="J53" s="95"/>
      <c r="K53" s="71"/>
      <c r="L53" s="71"/>
      <c r="M53" s="71"/>
      <c r="N53" s="13"/>
      <c r="O53" s="14"/>
      <c r="P53" s="15"/>
      <c r="Q53" s="153" t="s">
        <v>291</v>
      </c>
    </row>
    <row r="54" spans="2:17" ht="15" customHeight="1" thickBot="1" x14ac:dyDescent="0.4">
      <c r="B54" s="2"/>
      <c r="C54" s="178"/>
      <c r="D54" s="35"/>
      <c r="E54" s="36"/>
      <c r="F54" s="36"/>
      <c r="G54" s="29"/>
      <c r="H54" s="98"/>
      <c r="I54" s="114"/>
      <c r="J54" s="95"/>
      <c r="K54" s="71"/>
      <c r="L54" s="71"/>
      <c r="M54" s="71"/>
      <c r="N54" s="13"/>
      <c r="O54" s="14"/>
      <c r="P54" s="15"/>
      <c r="Q54" s="103" t="s">
        <v>40</v>
      </c>
    </row>
    <row r="55" spans="2:17" ht="15" customHeight="1" x14ac:dyDescent="0.35">
      <c r="B55" s="2"/>
      <c r="C55" s="308" t="s">
        <v>290</v>
      </c>
      <c r="D55" s="329" t="s">
        <v>41</v>
      </c>
      <c r="E55" s="26"/>
      <c r="F55" s="8"/>
      <c r="G55" s="8"/>
      <c r="H55" s="94">
        <f>SUMIF(E55:G55,"&gt;0 ")</f>
        <v>0</v>
      </c>
      <c r="I55" s="20">
        <f>COUNTIF(E55:G55,"a")</f>
        <v>0</v>
      </c>
      <c r="J55" s="94"/>
      <c r="K55" s="111"/>
      <c r="L55" s="111"/>
      <c r="M55" s="111"/>
      <c r="N55" s="9"/>
      <c r="O55" s="10"/>
      <c r="P55" s="11"/>
      <c r="Q55" s="152" t="s">
        <v>235</v>
      </c>
    </row>
    <row r="56" spans="2:17" ht="15" customHeight="1" x14ac:dyDescent="0.35">
      <c r="B56" s="2"/>
      <c r="C56" s="309"/>
      <c r="D56" s="330"/>
      <c r="E56" s="28"/>
      <c r="F56" s="29"/>
      <c r="G56" s="29"/>
      <c r="H56" s="98"/>
      <c r="I56" s="114"/>
      <c r="J56" s="95"/>
      <c r="K56" s="71"/>
      <c r="L56" s="71"/>
      <c r="M56" s="71"/>
      <c r="N56" s="13"/>
      <c r="O56" s="14"/>
      <c r="P56" s="15"/>
      <c r="Q56" s="154" t="s">
        <v>42</v>
      </c>
    </row>
    <row r="57" spans="2:17" ht="15" customHeight="1" x14ac:dyDescent="0.35">
      <c r="B57" s="2"/>
      <c r="C57" s="309"/>
      <c r="D57" s="23"/>
      <c r="E57" s="29"/>
      <c r="F57" s="29"/>
      <c r="G57" s="29"/>
      <c r="H57" s="98"/>
      <c r="I57" s="114"/>
      <c r="J57" s="95"/>
      <c r="K57" s="71"/>
      <c r="L57" s="71"/>
      <c r="M57" s="71"/>
      <c r="N57" s="13"/>
      <c r="O57" s="14"/>
      <c r="P57" s="15"/>
      <c r="Q57" s="155" t="s">
        <v>43</v>
      </c>
    </row>
    <row r="58" spans="2:17" ht="15" customHeight="1" x14ac:dyDescent="0.35">
      <c r="B58" s="2"/>
      <c r="C58" s="309"/>
      <c r="D58" s="23"/>
      <c r="E58" s="29"/>
      <c r="F58" s="29"/>
      <c r="G58" s="29"/>
      <c r="H58" s="98"/>
      <c r="I58" s="114"/>
      <c r="J58" s="95"/>
      <c r="K58" s="71"/>
      <c r="L58" s="71"/>
      <c r="M58" s="71"/>
      <c r="N58" s="13"/>
      <c r="O58" s="14"/>
      <c r="P58" s="15"/>
      <c r="Q58" s="152" t="s">
        <v>44</v>
      </c>
    </row>
    <row r="59" spans="2:17" ht="15" customHeight="1" x14ac:dyDescent="0.35">
      <c r="B59" s="2"/>
      <c r="C59" s="309"/>
      <c r="D59" s="23"/>
      <c r="E59" s="29"/>
      <c r="F59" s="29"/>
      <c r="G59" s="29"/>
      <c r="H59" s="98"/>
      <c r="I59" s="114"/>
      <c r="J59" s="95"/>
      <c r="K59" s="71"/>
      <c r="L59" s="71"/>
      <c r="M59" s="71"/>
      <c r="N59" s="13"/>
      <c r="O59" s="14"/>
      <c r="P59" s="15"/>
      <c r="Q59" s="155" t="s">
        <v>45</v>
      </c>
    </row>
    <row r="60" spans="2:17" ht="15" customHeight="1" thickBot="1" x14ac:dyDescent="0.4">
      <c r="B60" s="2"/>
      <c r="C60" s="309"/>
      <c r="D60" s="23"/>
      <c r="E60" s="29"/>
      <c r="F60" s="29"/>
      <c r="G60" s="29"/>
      <c r="H60" s="98"/>
      <c r="I60" s="114"/>
      <c r="J60" s="95"/>
      <c r="K60" s="71"/>
      <c r="L60" s="71"/>
      <c r="M60" s="71"/>
      <c r="N60" s="13"/>
      <c r="O60" s="14"/>
      <c r="P60" s="15"/>
      <c r="Q60" s="103" t="s">
        <v>40</v>
      </c>
    </row>
    <row r="61" spans="2:17" ht="15" customHeight="1" x14ac:dyDescent="0.35">
      <c r="B61" s="2"/>
      <c r="C61" s="302" t="s">
        <v>46</v>
      </c>
      <c r="D61" s="117" t="s">
        <v>34</v>
      </c>
      <c r="E61" s="26"/>
      <c r="F61" s="8"/>
      <c r="G61" s="115"/>
      <c r="H61" s="94">
        <f>SUMIF(E61:G61,"&gt;0")</f>
        <v>0</v>
      </c>
      <c r="I61" s="69">
        <f>COUNTIF(E61:G61,"a")</f>
        <v>0</v>
      </c>
      <c r="J61" s="100"/>
      <c r="K61" s="113"/>
      <c r="L61" s="113"/>
      <c r="M61" s="113"/>
      <c r="N61" s="9"/>
      <c r="O61" s="10"/>
      <c r="P61" s="11"/>
      <c r="Q61" s="144" t="s">
        <v>47</v>
      </c>
    </row>
    <row r="62" spans="2:17" ht="15" customHeight="1" thickBot="1" x14ac:dyDescent="0.4">
      <c r="B62" s="2"/>
      <c r="C62" s="303"/>
      <c r="D62" s="12"/>
      <c r="E62" s="31"/>
      <c r="F62" s="31"/>
      <c r="G62" s="31"/>
      <c r="H62" s="93"/>
      <c r="I62" s="114"/>
      <c r="J62" s="95"/>
      <c r="K62" s="71"/>
      <c r="L62" s="71"/>
      <c r="M62" s="71"/>
      <c r="N62" s="17"/>
      <c r="O62" s="18"/>
      <c r="P62" s="19"/>
      <c r="Q62" s="145" t="s">
        <v>36</v>
      </c>
    </row>
    <row r="63" spans="2:17" ht="15" customHeight="1" x14ac:dyDescent="0.35">
      <c r="B63" s="2"/>
      <c r="C63" s="303"/>
      <c r="D63" s="25" t="s">
        <v>37</v>
      </c>
      <c r="E63" s="26"/>
      <c r="F63" s="8"/>
      <c r="G63" s="8"/>
      <c r="H63" s="94">
        <f>SUMIF(E63:G63,"&gt;0")</f>
        <v>0</v>
      </c>
      <c r="I63" s="20">
        <f>COUNTIF(E63:G63,"a")</f>
        <v>0</v>
      </c>
      <c r="J63" s="94" t="str">
        <f>IF(L63&gt;0, "0", "Fout")</f>
        <v>Fout</v>
      </c>
      <c r="K63" s="111"/>
      <c r="L63" s="111">
        <f>COUNTIF(E63:G63,"2")</f>
        <v>0</v>
      </c>
      <c r="M63" s="111"/>
      <c r="N63" s="9"/>
      <c r="O63" s="10"/>
      <c r="P63" s="11"/>
      <c r="Q63" s="146" t="s">
        <v>64</v>
      </c>
    </row>
    <row r="64" spans="2:17" ht="15" customHeight="1" x14ac:dyDescent="0.35">
      <c r="B64" s="2"/>
      <c r="C64" s="303"/>
      <c r="D64" s="35"/>
      <c r="E64" s="36">
        <f>IF(E62=0,1,0)</f>
        <v>1</v>
      </c>
      <c r="F64" s="36">
        <f>IF(F62=0,1,0)</f>
        <v>1</v>
      </c>
      <c r="G64" s="36">
        <f>IF(G62=0,1,0)</f>
        <v>1</v>
      </c>
      <c r="H64" s="95"/>
      <c r="I64" s="114"/>
      <c r="J64" s="95"/>
      <c r="K64" s="71"/>
      <c r="L64" s="71"/>
      <c r="M64" s="71"/>
      <c r="N64" s="13"/>
      <c r="O64" s="14"/>
      <c r="P64" s="15"/>
      <c r="Q64" s="147" t="s">
        <v>48</v>
      </c>
    </row>
    <row r="65" spans="2:17" ht="15" customHeight="1" x14ac:dyDescent="0.35">
      <c r="B65" s="2"/>
      <c r="C65" s="303"/>
      <c r="D65" s="35"/>
      <c r="E65" s="36"/>
      <c r="F65" s="36"/>
      <c r="G65" s="36"/>
      <c r="H65" s="95"/>
      <c r="I65" s="114"/>
      <c r="J65" s="95"/>
      <c r="K65" s="71"/>
      <c r="L65" s="71"/>
      <c r="M65" s="71"/>
      <c r="N65" s="13"/>
      <c r="O65" s="14"/>
      <c r="P65" s="15"/>
      <c r="Q65" s="147" t="s">
        <v>49</v>
      </c>
    </row>
    <row r="66" spans="2:17" ht="15" customHeight="1" x14ac:dyDescent="0.35">
      <c r="B66" s="2"/>
      <c r="C66" s="303"/>
      <c r="D66" s="35"/>
      <c r="E66" s="36">
        <f>IF(E63=0,1,0)</f>
        <v>1</v>
      </c>
      <c r="F66" s="36">
        <f>IF(F63=0,1,0)</f>
        <v>1</v>
      </c>
      <c r="G66" s="36">
        <f>IF(G63=0,1,0)</f>
        <v>1</v>
      </c>
      <c r="H66" s="95"/>
      <c r="I66" s="114"/>
      <c r="J66" s="95"/>
      <c r="K66" s="71"/>
      <c r="L66" s="71"/>
      <c r="M66" s="71"/>
      <c r="N66" s="13"/>
      <c r="O66" s="14"/>
      <c r="P66" s="15"/>
      <c r="Q66" s="147" t="s">
        <v>50</v>
      </c>
    </row>
    <row r="67" spans="2:17" ht="15" customHeight="1" x14ac:dyDescent="0.35">
      <c r="B67" s="2"/>
      <c r="C67" s="303"/>
      <c r="D67" s="35"/>
      <c r="E67" s="36"/>
      <c r="F67" s="36"/>
      <c r="G67" s="36"/>
      <c r="H67" s="95"/>
      <c r="I67" s="114"/>
      <c r="J67" s="95"/>
      <c r="K67" s="71"/>
      <c r="L67" s="71"/>
      <c r="M67" s="71"/>
      <c r="N67" s="13"/>
      <c r="O67" s="14"/>
      <c r="P67" s="15"/>
      <c r="Q67" s="187" t="s">
        <v>51</v>
      </c>
    </row>
    <row r="68" spans="2:17" ht="15" customHeight="1" thickBot="1" x14ac:dyDescent="0.4">
      <c r="B68" s="2"/>
      <c r="C68" s="304"/>
      <c r="D68" s="16"/>
      <c r="E68" s="36">
        <f>IF(E63="a",1,0)</f>
        <v>0</v>
      </c>
      <c r="F68" s="36">
        <f>IF(F63="a",1,0)</f>
        <v>0</v>
      </c>
      <c r="G68" s="36">
        <f>IF(G63="a",1,0)</f>
        <v>0</v>
      </c>
      <c r="H68" s="99">
        <f>IF((E68+F68+G68)=3,1,0)</f>
        <v>0</v>
      </c>
      <c r="I68" s="114"/>
      <c r="J68" s="95"/>
      <c r="K68" s="71"/>
      <c r="L68" s="71"/>
      <c r="M68" s="71"/>
      <c r="N68" s="13"/>
      <c r="O68" s="14"/>
      <c r="P68" s="15"/>
      <c r="Q68" s="103" t="s">
        <v>40</v>
      </c>
    </row>
    <row r="69" spans="2:17" ht="15" customHeight="1" x14ac:dyDescent="0.35">
      <c r="B69" s="2"/>
      <c r="C69" s="308" t="s">
        <v>52</v>
      </c>
      <c r="D69" s="25" t="s">
        <v>34</v>
      </c>
      <c r="E69" s="26"/>
      <c r="F69" s="8"/>
      <c r="G69" s="115"/>
      <c r="H69" s="94">
        <f>SUMIF(E69:G69,"&gt;0")</f>
        <v>0</v>
      </c>
      <c r="I69" s="69">
        <f>COUNTIF(E69:G69,"a")</f>
        <v>0</v>
      </c>
      <c r="J69" s="100"/>
      <c r="K69" s="113"/>
      <c r="L69" s="113"/>
      <c r="M69" s="113"/>
      <c r="N69" s="9"/>
      <c r="O69" s="10"/>
      <c r="P69" s="11"/>
      <c r="Q69" s="144" t="s">
        <v>47</v>
      </c>
    </row>
    <row r="70" spans="2:17" ht="15" customHeight="1" thickBot="1" x14ac:dyDescent="0.4">
      <c r="B70" s="2"/>
      <c r="C70" s="309"/>
      <c r="D70" s="12"/>
      <c r="E70" s="31"/>
      <c r="F70" s="31"/>
      <c r="G70" s="31"/>
      <c r="H70" s="93"/>
      <c r="I70" s="114"/>
      <c r="J70" s="95"/>
      <c r="K70" s="71"/>
      <c r="L70" s="71"/>
      <c r="M70" s="71"/>
      <c r="N70" s="17"/>
      <c r="O70" s="18"/>
      <c r="P70" s="19"/>
      <c r="Q70" s="145" t="s">
        <v>36</v>
      </c>
    </row>
    <row r="71" spans="2:17" ht="15" customHeight="1" x14ac:dyDescent="0.35">
      <c r="B71" s="2"/>
      <c r="C71" s="309"/>
      <c r="D71" s="25" t="s">
        <v>37</v>
      </c>
      <c r="E71" s="26"/>
      <c r="F71" s="8"/>
      <c r="G71" s="8"/>
      <c r="H71" s="94">
        <f>SUMIF(E71:G71,"&gt;0")</f>
        <v>0</v>
      </c>
      <c r="I71" s="20">
        <f>COUNTIF(E71:G71,"a")</f>
        <v>0</v>
      </c>
      <c r="J71" s="94" t="str">
        <f>IF(L71&gt;0, "0", "Fout")</f>
        <v>Fout</v>
      </c>
      <c r="K71" s="111"/>
      <c r="L71" s="111">
        <f>COUNTIF(E71:G71,"2")</f>
        <v>0</v>
      </c>
      <c r="M71" s="111"/>
      <c r="N71" s="9"/>
      <c r="O71" s="10"/>
      <c r="P71" s="11"/>
      <c r="Q71" s="144" t="s">
        <v>53</v>
      </c>
    </row>
    <row r="72" spans="2:17" ht="15" customHeight="1" x14ac:dyDescent="0.35">
      <c r="B72" s="2"/>
      <c r="C72" s="309"/>
      <c r="D72" s="35"/>
      <c r="E72" s="36">
        <f>IF(E70=0,1,0)</f>
        <v>1</v>
      </c>
      <c r="F72" s="36">
        <f>IF(F70=0,1,0)</f>
        <v>1</v>
      </c>
      <c r="G72" s="36">
        <f>IF(G70=0,1,0)</f>
        <v>1</v>
      </c>
      <c r="H72" s="95"/>
      <c r="I72" s="114"/>
      <c r="J72" s="95"/>
      <c r="K72" s="71"/>
      <c r="L72" s="71"/>
      <c r="M72" s="71"/>
      <c r="N72" s="13"/>
      <c r="O72" s="14"/>
      <c r="P72" s="15"/>
      <c r="Q72" s="147" t="s">
        <v>54</v>
      </c>
    </row>
    <row r="73" spans="2:17" ht="15" customHeight="1" x14ac:dyDescent="0.35">
      <c r="B73" s="2"/>
      <c r="C73" s="309"/>
      <c r="D73" s="35"/>
      <c r="E73" s="36"/>
      <c r="F73" s="36"/>
      <c r="G73" s="36"/>
      <c r="H73" s="95"/>
      <c r="I73" s="114"/>
      <c r="J73" s="95"/>
      <c r="K73" s="71"/>
      <c r="L73" s="71"/>
      <c r="M73" s="71"/>
      <c r="N73" s="13"/>
      <c r="O73" s="14"/>
      <c r="P73" s="15"/>
      <c r="Q73" s="147" t="s">
        <v>55</v>
      </c>
    </row>
    <row r="74" spans="2:17" ht="15" customHeight="1" x14ac:dyDescent="0.35">
      <c r="B74" s="2"/>
      <c r="C74" s="309"/>
      <c r="D74" s="35"/>
      <c r="E74" s="36">
        <f>IF(E71=0,1,0)</f>
        <v>1</v>
      </c>
      <c r="F74" s="36">
        <f>IF(F71=0,1,0)</f>
        <v>1</v>
      </c>
      <c r="G74" s="36">
        <f>IF(G71=0,1,0)</f>
        <v>1</v>
      </c>
      <c r="H74" s="95"/>
      <c r="I74" s="114"/>
      <c r="J74" s="95"/>
      <c r="K74" s="71"/>
      <c r="L74" s="71"/>
      <c r="M74" s="71"/>
      <c r="N74" s="13"/>
      <c r="O74" s="14"/>
      <c r="P74" s="15"/>
      <c r="Q74" s="148" t="s">
        <v>56</v>
      </c>
    </row>
    <row r="75" spans="2:17" ht="15" customHeight="1" x14ac:dyDescent="0.35">
      <c r="B75" s="2"/>
      <c r="C75" s="309"/>
      <c r="D75" s="23"/>
      <c r="E75" s="36">
        <f>IF(E71="a",1,0)</f>
        <v>0</v>
      </c>
      <c r="F75" s="36">
        <f>IF(F71="a",1,0)</f>
        <v>0</v>
      </c>
      <c r="G75" s="36">
        <f>IF(G71="a",1,0)</f>
        <v>0</v>
      </c>
      <c r="H75" s="99">
        <f>IF((E75+F75+G75)=3,1,0)</f>
        <v>0</v>
      </c>
      <c r="I75" s="114"/>
      <c r="J75" s="95"/>
      <c r="K75" s="71"/>
      <c r="L75" s="71"/>
      <c r="M75" s="71"/>
      <c r="N75" s="13"/>
      <c r="O75" s="14"/>
      <c r="P75" s="15"/>
      <c r="Q75" s="172" t="s">
        <v>57</v>
      </c>
    </row>
    <row r="76" spans="2:17" ht="15" customHeight="1" thickBot="1" x14ac:dyDescent="0.4">
      <c r="B76" s="2"/>
      <c r="C76" s="30"/>
      <c r="D76" s="77"/>
      <c r="E76" s="31"/>
      <c r="F76" s="31"/>
      <c r="G76" s="31"/>
      <c r="H76" s="93"/>
      <c r="I76" s="114"/>
      <c r="J76" s="95"/>
      <c r="K76" s="71"/>
      <c r="L76" s="71"/>
      <c r="M76" s="71"/>
      <c r="N76" s="17"/>
      <c r="O76" s="18"/>
      <c r="P76" s="19"/>
      <c r="Q76" s="103" t="s">
        <v>40</v>
      </c>
    </row>
    <row r="77" spans="2:17" s="6" customFormat="1" ht="15" customHeight="1" x14ac:dyDescent="0.35">
      <c r="B77" s="176"/>
      <c r="C77" s="308" t="s">
        <v>307</v>
      </c>
      <c r="D77" s="49" t="s">
        <v>34</v>
      </c>
      <c r="E77" s="26"/>
      <c r="F77" s="8"/>
      <c r="G77" s="8"/>
      <c r="H77" s="94">
        <f>SUMIF(E77:G77,"&gt;0")</f>
        <v>0</v>
      </c>
      <c r="I77" s="20">
        <f>COUNTIF(E77:G77,"a")</f>
        <v>0</v>
      </c>
      <c r="J77" s="94"/>
      <c r="K77" s="111"/>
      <c r="L77" s="111"/>
      <c r="M77" s="111"/>
      <c r="N77" s="9"/>
      <c r="O77" s="10"/>
      <c r="P77" s="11"/>
      <c r="Q77" s="149" t="s">
        <v>47</v>
      </c>
    </row>
    <row r="78" spans="2:17" s="6" customFormat="1" ht="15" customHeight="1" thickBot="1" x14ac:dyDescent="0.4">
      <c r="B78" s="176"/>
      <c r="C78" s="309"/>
      <c r="D78" s="45"/>
      <c r="E78" s="31"/>
      <c r="F78" s="31"/>
      <c r="G78" s="31"/>
      <c r="H78" s="93"/>
      <c r="I78" s="114"/>
      <c r="J78" s="95"/>
      <c r="K78" s="71"/>
      <c r="L78" s="71"/>
      <c r="M78" s="71"/>
      <c r="N78" s="17"/>
      <c r="O78" s="18"/>
      <c r="P78" s="19"/>
      <c r="Q78" s="145" t="s">
        <v>36</v>
      </c>
    </row>
    <row r="79" spans="2:17" ht="15" customHeight="1" x14ac:dyDescent="0.35">
      <c r="B79" s="2"/>
      <c r="C79" s="309"/>
      <c r="D79" s="50" t="s">
        <v>37</v>
      </c>
      <c r="E79" s="26"/>
      <c r="F79" s="8"/>
      <c r="G79" s="8"/>
      <c r="H79" s="94">
        <f>SUMIF(E79:G79,"&gt;0")</f>
        <v>0</v>
      </c>
      <c r="I79" s="20">
        <f>COUNTIF(E79:G79,"a")</f>
        <v>0</v>
      </c>
      <c r="J79" s="94"/>
      <c r="K79" s="111"/>
      <c r="L79" s="111"/>
      <c r="M79" s="111"/>
      <c r="N79" s="9"/>
      <c r="O79" s="10"/>
      <c r="P79" s="11"/>
      <c r="Q79" s="144" t="s">
        <v>58</v>
      </c>
    </row>
    <row r="80" spans="2:17" ht="15" customHeight="1" x14ac:dyDescent="0.4">
      <c r="B80" s="2"/>
      <c r="C80" s="43"/>
      <c r="D80" s="46"/>
      <c r="E80" s="29"/>
      <c r="F80" s="29"/>
      <c r="G80" s="29"/>
      <c r="H80" s="96"/>
      <c r="I80" s="114"/>
      <c r="J80" s="95"/>
      <c r="K80" s="71"/>
      <c r="L80" s="71"/>
      <c r="M80" s="71"/>
      <c r="N80" s="13"/>
      <c r="O80" s="14"/>
      <c r="P80" s="15"/>
      <c r="Q80" s="269" t="s">
        <v>308</v>
      </c>
    </row>
    <row r="81" spans="2:17" ht="15" customHeight="1" thickBot="1" x14ac:dyDescent="0.4">
      <c r="B81" s="2"/>
      <c r="C81" s="30"/>
      <c r="D81" s="77"/>
      <c r="E81" s="31"/>
      <c r="F81" s="31"/>
      <c r="G81" s="31"/>
      <c r="H81" s="93"/>
      <c r="I81" s="114"/>
      <c r="J81" s="95"/>
      <c r="K81" s="71"/>
      <c r="L81" s="71"/>
      <c r="M81" s="71"/>
      <c r="N81" s="17"/>
      <c r="O81" s="18"/>
      <c r="P81" s="19"/>
      <c r="Q81" s="103" t="s">
        <v>40</v>
      </c>
    </row>
    <row r="82" spans="2:17" s="6" customFormat="1" ht="15" customHeight="1" x14ac:dyDescent="0.35">
      <c r="B82" s="176"/>
      <c r="C82" s="308" t="s">
        <v>306</v>
      </c>
      <c r="D82" s="49" t="s">
        <v>34</v>
      </c>
      <c r="E82" s="26"/>
      <c r="F82" s="8"/>
      <c r="G82" s="8"/>
      <c r="H82" s="94">
        <f>SUMIF(E82:G82,"&gt;0")</f>
        <v>0</v>
      </c>
      <c r="I82" s="20">
        <f>COUNTIF(E82:G82,"a")</f>
        <v>0</v>
      </c>
      <c r="J82" s="94"/>
      <c r="K82" s="111"/>
      <c r="L82" s="111"/>
      <c r="M82" s="111"/>
      <c r="N82" s="9"/>
      <c r="O82" s="10"/>
      <c r="P82" s="11"/>
      <c r="Q82" s="149" t="s">
        <v>47</v>
      </c>
    </row>
    <row r="83" spans="2:17" s="6" customFormat="1" ht="15" customHeight="1" thickBot="1" x14ac:dyDescent="0.4">
      <c r="B83" s="176"/>
      <c r="C83" s="309"/>
      <c r="D83" s="45"/>
      <c r="E83" s="31"/>
      <c r="F83" s="31"/>
      <c r="G83" s="31"/>
      <c r="H83" s="93"/>
      <c r="I83" s="114"/>
      <c r="J83" s="95"/>
      <c r="K83" s="71"/>
      <c r="L83" s="71"/>
      <c r="M83" s="71"/>
      <c r="N83" s="17"/>
      <c r="O83" s="18"/>
      <c r="P83" s="19"/>
      <c r="Q83" s="145" t="s">
        <v>36</v>
      </c>
    </row>
    <row r="84" spans="2:17" ht="15" customHeight="1" x14ac:dyDescent="0.35">
      <c r="B84" s="2"/>
      <c r="C84" s="309"/>
      <c r="D84" s="50" t="s">
        <v>37</v>
      </c>
      <c r="E84" s="26"/>
      <c r="F84" s="8"/>
      <c r="G84" s="8"/>
      <c r="H84" s="94">
        <f>SUMIF(E84:G84,"&gt;0")</f>
        <v>0</v>
      </c>
      <c r="I84" s="20">
        <f>COUNTIF(E84:G84,"a")</f>
        <v>0</v>
      </c>
      <c r="J84" s="94"/>
      <c r="K84" s="111"/>
      <c r="L84" s="111"/>
      <c r="M84" s="111"/>
      <c r="N84" s="9"/>
      <c r="O84" s="10"/>
      <c r="P84" s="11"/>
      <c r="Q84" s="144" t="s">
        <v>58</v>
      </c>
    </row>
    <row r="85" spans="2:17" ht="15" customHeight="1" x14ac:dyDescent="0.35">
      <c r="B85" s="2"/>
      <c r="C85" s="178"/>
      <c r="D85" s="35"/>
      <c r="E85" s="36"/>
      <c r="F85" s="36"/>
      <c r="G85" s="36"/>
      <c r="H85" s="95"/>
      <c r="I85" s="114"/>
      <c r="J85" s="95"/>
      <c r="K85" s="71"/>
      <c r="L85" s="71"/>
      <c r="M85" s="71"/>
      <c r="N85" s="13"/>
      <c r="O85" s="14"/>
      <c r="P85" s="15"/>
      <c r="Q85" s="173" t="s">
        <v>236</v>
      </c>
    </row>
    <row r="86" spans="2:17" ht="15" customHeight="1" x14ac:dyDescent="0.25">
      <c r="B86" s="2"/>
      <c r="C86" s="43"/>
      <c r="D86" s="46"/>
      <c r="E86" s="29"/>
      <c r="F86" s="29"/>
      <c r="G86" s="29"/>
      <c r="H86" s="96"/>
      <c r="I86" s="114"/>
      <c r="J86" s="95"/>
      <c r="K86" s="71"/>
      <c r="L86" s="71"/>
      <c r="M86" s="71"/>
      <c r="N86" s="13"/>
      <c r="O86" s="14"/>
      <c r="P86" s="15"/>
      <c r="Q86" s="172" t="s">
        <v>59</v>
      </c>
    </row>
    <row r="87" spans="2:17" ht="15" customHeight="1" thickBot="1" x14ac:dyDescent="0.4">
      <c r="B87" s="2"/>
      <c r="C87" s="30"/>
      <c r="D87" s="77"/>
      <c r="E87" s="31"/>
      <c r="F87" s="31"/>
      <c r="G87" s="31"/>
      <c r="H87" s="93"/>
      <c r="I87" s="114"/>
      <c r="J87" s="95"/>
      <c r="K87" s="71"/>
      <c r="L87" s="71"/>
      <c r="M87" s="71"/>
      <c r="N87" s="17"/>
      <c r="O87" s="18"/>
      <c r="P87" s="19"/>
      <c r="Q87" s="103" t="s">
        <v>40</v>
      </c>
    </row>
    <row r="88" spans="2:17" ht="42" customHeight="1" thickBot="1" x14ac:dyDescent="0.4">
      <c r="B88" s="2"/>
      <c r="C88" s="37" t="s">
        <v>225</v>
      </c>
      <c r="D88" s="37"/>
      <c r="E88" s="38">
        <f>SUM(E49,E51,E55,E61,E63,E69,E71,E82,E84,E77,E79)</f>
        <v>0</v>
      </c>
      <c r="F88" s="38">
        <f>SUM(F49,F51,F55,F61,F63,F69,F71,F82,F84,F77,F79)</f>
        <v>0</v>
      </c>
      <c r="G88" s="107">
        <f>SUM(G49,G51,G55,G61,G63,G69,G71,G82,G84,G77,G79)</f>
        <v>0</v>
      </c>
      <c r="H88" s="108">
        <f>SUM(E88,F88,G88)</f>
        <v>0</v>
      </c>
      <c r="I88" s="39">
        <f>SUM(I49,I51,I55,I61,I63,I69,I71,I82,I84,I77,I79)</f>
        <v>0</v>
      </c>
      <c r="J88" s="108">
        <f>COUNTIF(J49:J87,"Fout")</f>
        <v>3</v>
      </c>
      <c r="K88" s="156"/>
      <c r="L88" s="156"/>
      <c r="M88" s="41"/>
      <c r="N88" s="40"/>
      <c r="O88" s="41"/>
      <c r="P88" s="42"/>
      <c r="Q88" s="42"/>
    </row>
    <row r="89" spans="2:17" ht="15" customHeight="1" thickBot="1" x14ac:dyDescent="0.4">
      <c r="B89" s="2"/>
      <c r="C89" s="24" t="s">
        <v>60</v>
      </c>
      <c r="D89" s="32"/>
      <c r="E89" s="33"/>
      <c r="F89" s="33"/>
      <c r="G89" s="33"/>
      <c r="H89" s="138"/>
      <c r="I89" s="34"/>
      <c r="J89" s="138"/>
      <c r="K89" s="33"/>
      <c r="L89" s="33"/>
      <c r="M89" s="33"/>
      <c r="N89" s="317"/>
      <c r="O89" s="318"/>
      <c r="P89" s="319"/>
      <c r="Q89" s="150"/>
    </row>
    <row r="90" spans="2:17" ht="15" customHeight="1" x14ac:dyDescent="0.35">
      <c r="B90" s="2"/>
      <c r="C90" s="302" t="s">
        <v>61</v>
      </c>
      <c r="D90" s="25" t="s">
        <v>34</v>
      </c>
      <c r="E90" s="26"/>
      <c r="F90" s="8"/>
      <c r="G90" s="27"/>
      <c r="H90" s="94">
        <f>SUMIF(E90:G90,"&gt;0")</f>
        <v>0</v>
      </c>
      <c r="I90" s="69">
        <f>COUNTIF(E90:G90,"a")</f>
        <v>0</v>
      </c>
      <c r="J90" s="100"/>
      <c r="K90" s="113"/>
      <c r="L90" s="113"/>
      <c r="M90" s="113"/>
      <c r="N90" s="9"/>
      <c r="O90" s="10"/>
      <c r="P90" s="11"/>
      <c r="Q90" s="144" t="s">
        <v>47</v>
      </c>
    </row>
    <row r="91" spans="2:17" ht="15" customHeight="1" thickBot="1" x14ac:dyDescent="0.4">
      <c r="B91" s="2"/>
      <c r="C91" s="303"/>
      <c r="D91" s="12"/>
      <c r="E91" s="31"/>
      <c r="F91" s="31"/>
      <c r="G91" s="31"/>
      <c r="H91" s="93"/>
      <c r="I91" s="114"/>
      <c r="J91" s="95"/>
      <c r="K91" s="71"/>
      <c r="L91" s="71"/>
      <c r="M91" s="71"/>
      <c r="N91" s="17"/>
      <c r="O91" s="18"/>
      <c r="P91" s="19"/>
      <c r="Q91" s="145" t="s">
        <v>36</v>
      </c>
    </row>
    <row r="92" spans="2:17" ht="15" customHeight="1" x14ac:dyDescent="0.3">
      <c r="B92" s="2"/>
      <c r="C92" s="303"/>
      <c r="D92" s="25" t="s">
        <v>37</v>
      </c>
      <c r="E92" s="26"/>
      <c r="F92" s="8"/>
      <c r="G92" s="8"/>
      <c r="H92" s="94">
        <f>SUMIF(E92:G92,"&gt;0")</f>
        <v>0</v>
      </c>
      <c r="I92" s="20">
        <f>COUNTIF(E92:G92,"a")</f>
        <v>0</v>
      </c>
      <c r="J92" s="94"/>
      <c r="K92" s="111"/>
      <c r="L92" s="111"/>
      <c r="M92" s="111"/>
      <c r="N92" s="9"/>
      <c r="O92" s="10"/>
      <c r="P92" s="11"/>
      <c r="Q92" s="188" t="s">
        <v>62</v>
      </c>
    </row>
    <row r="93" spans="2:17" ht="15" customHeight="1" x14ac:dyDescent="0.3">
      <c r="B93" s="2"/>
      <c r="C93" s="303"/>
      <c r="D93" s="35"/>
      <c r="E93" s="36">
        <f>IF(E91=0,1,0)</f>
        <v>1</v>
      </c>
      <c r="F93" s="36">
        <f>IF(F91=0,1,0)</f>
        <v>1</v>
      </c>
      <c r="G93" s="36">
        <f>IF(G91=0,1,0)</f>
        <v>1</v>
      </c>
      <c r="H93" s="95"/>
      <c r="I93" s="114"/>
      <c r="J93" s="95"/>
      <c r="K93" s="71"/>
      <c r="L93" s="71"/>
      <c r="M93" s="71"/>
      <c r="N93" s="13"/>
      <c r="O93" s="14"/>
      <c r="P93" s="15"/>
      <c r="Q93" s="189" t="s">
        <v>63</v>
      </c>
    </row>
    <row r="94" spans="2:17" ht="15" customHeight="1" x14ac:dyDescent="0.3">
      <c r="B94" s="2"/>
      <c r="C94" s="303"/>
      <c r="D94" s="35"/>
      <c r="E94" s="36">
        <f>IF(E90=0,1,0)</f>
        <v>1</v>
      </c>
      <c r="F94" s="36">
        <f>IF(F90=0,1,0)</f>
        <v>1</v>
      </c>
      <c r="G94" s="36">
        <f>IF(G90=0,1,0)</f>
        <v>1</v>
      </c>
      <c r="H94" s="95"/>
      <c r="I94" s="114"/>
      <c r="J94" s="95"/>
      <c r="K94" s="71"/>
      <c r="L94" s="71"/>
      <c r="M94" s="71"/>
      <c r="N94" s="13"/>
      <c r="O94" s="14"/>
      <c r="P94" s="15"/>
      <c r="Q94" s="189" t="s">
        <v>64</v>
      </c>
    </row>
    <row r="95" spans="2:17" ht="15" customHeight="1" x14ac:dyDescent="0.3">
      <c r="B95" s="2"/>
      <c r="C95" s="303"/>
      <c r="D95" s="35"/>
      <c r="E95" s="36"/>
      <c r="F95" s="36"/>
      <c r="G95" s="36"/>
      <c r="H95" s="95"/>
      <c r="I95" s="114"/>
      <c r="J95" s="95"/>
      <c r="K95" s="71"/>
      <c r="L95" s="71"/>
      <c r="M95" s="71"/>
      <c r="N95" s="13"/>
      <c r="O95" s="14"/>
      <c r="P95" s="15"/>
      <c r="Q95" s="189" t="s">
        <v>65</v>
      </c>
    </row>
    <row r="96" spans="2:17" ht="15" customHeight="1" x14ac:dyDescent="0.3">
      <c r="B96" s="2"/>
      <c r="C96" s="303"/>
      <c r="D96" s="35"/>
      <c r="E96" s="36">
        <f>IF(E92=0,1,0)</f>
        <v>1</v>
      </c>
      <c r="F96" s="36">
        <f>IF(F92=0,1,0)</f>
        <v>1</v>
      </c>
      <c r="G96" s="36">
        <f>IF(G92=0,1,0)</f>
        <v>1</v>
      </c>
      <c r="H96" s="95"/>
      <c r="I96" s="114"/>
      <c r="J96" s="95"/>
      <c r="K96" s="71"/>
      <c r="L96" s="71"/>
      <c r="M96" s="71"/>
      <c r="N96" s="13"/>
      <c r="O96" s="14"/>
      <c r="P96" s="15"/>
      <c r="Q96" s="189" t="s">
        <v>66</v>
      </c>
    </row>
    <row r="97" spans="2:17" ht="15" customHeight="1" thickBot="1" x14ac:dyDescent="0.35">
      <c r="B97" s="2"/>
      <c r="C97" s="304"/>
      <c r="D97" s="16"/>
      <c r="E97" s="36">
        <f>IF(E92="a",1,0)</f>
        <v>0</v>
      </c>
      <c r="F97" s="36">
        <f>IF(F92="a",1,0)</f>
        <v>0</v>
      </c>
      <c r="G97" s="36">
        <f>IF(G92="a",1,0)</f>
        <v>0</v>
      </c>
      <c r="H97" s="99">
        <f>IF((E97+F97+G97)=3,1,0)</f>
        <v>0</v>
      </c>
      <c r="I97" s="114"/>
      <c r="J97" s="95"/>
      <c r="K97" s="71"/>
      <c r="L97" s="71"/>
      <c r="M97" s="71"/>
      <c r="N97" s="13"/>
      <c r="O97" s="14"/>
      <c r="P97" s="15"/>
      <c r="Q97" s="190" t="s">
        <v>40</v>
      </c>
    </row>
    <row r="98" spans="2:17" ht="15" customHeight="1" x14ac:dyDescent="0.35">
      <c r="B98" s="2"/>
      <c r="C98" s="302" t="s">
        <v>67</v>
      </c>
      <c r="D98" s="25" t="s">
        <v>34</v>
      </c>
      <c r="E98" s="8"/>
      <c r="F98" s="8"/>
      <c r="G98" s="8"/>
      <c r="H98" s="94">
        <f>SUMIF(E98:G98,"&gt;0")</f>
        <v>0</v>
      </c>
      <c r="I98" s="20">
        <f>COUNTIF(E98:G98,"a")</f>
        <v>0</v>
      </c>
      <c r="J98" s="94"/>
      <c r="K98" s="111"/>
      <c r="L98" s="111"/>
      <c r="M98" s="111"/>
      <c r="N98" s="9"/>
      <c r="O98" s="10"/>
      <c r="P98" s="11"/>
      <c r="Q98" s="151" t="s">
        <v>35</v>
      </c>
    </row>
    <row r="99" spans="2:17" ht="15" customHeight="1" thickBot="1" x14ac:dyDescent="0.4">
      <c r="B99" s="2"/>
      <c r="C99" s="303"/>
      <c r="D99" s="16"/>
      <c r="E99" s="31"/>
      <c r="F99" s="31"/>
      <c r="G99" s="31"/>
      <c r="H99" s="93"/>
      <c r="I99" s="114"/>
      <c r="J99" s="95"/>
      <c r="K99" s="71"/>
      <c r="L99" s="71"/>
      <c r="M99" s="71"/>
      <c r="N99" s="13"/>
      <c r="O99" s="14"/>
      <c r="P99" s="15"/>
      <c r="Q99" s="191" t="s">
        <v>36</v>
      </c>
    </row>
    <row r="100" spans="2:17" ht="15" customHeight="1" x14ac:dyDescent="0.3">
      <c r="B100" s="2"/>
      <c r="C100" s="303"/>
      <c r="D100" s="25" t="s">
        <v>37</v>
      </c>
      <c r="E100" s="26"/>
      <c r="F100" s="8"/>
      <c r="G100" s="8"/>
      <c r="H100" s="94">
        <f>SUMIF(E100:G100,"&gt;0")</f>
        <v>0</v>
      </c>
      <c r="I100" s="20">
        <f>COUNTIF(E100:G100,"a")</f>
        <v>0</v>
      </c>
      <c r="J100" s="94"/>
      <c r="K100" s="111"/>
      <c r="L100" s="111"/>
      <c r="M100" s="111"/>
      <c r="N100" s="9"/>
      <c r="O100" s="10"/>
      <c r="P100" s="11"/>
      <c r="Q100" s="188" t="s">
        <v>68</v>
      </c>
    </row>
    <row r="101" spans="2:17" ht="15" customHeight="1" thickBot="1" x14ac:dyDescent="0.35">
      <c r="B101" s="2"/>
      <c r="C101" s="303"/>
      <c r="D101" s="35"/>
      <c r="E101" s="36">
        <f>IF(E100=0,1,0)</f>
        <v>1</v>
      </c>
      <c r="F101" s="36">
        <f>IF(F100=0,1,0)</f>
        <v>1</v>
      </c>
      <c r="G101" s="36">
        <f>IF(G100=0,1,0)</f>
        <v>1</v>
      </c>
      <c r="H101" s="96"/>
      <c r="I101" s="114"/>
      <c r="J101" s="95"/>
      <c r="K101" s="71"/>
      <c r="L101" s="71"/>
      <c r="M101" s="71"/>
      <c r="N101" s="13"/>
      <c r="O101" s="14"/>
      <c r="P101" s="15"/>
      <c r="Q101" s="190" t="s">
        <v>40</v>
      </c>
    </row>
    <row r="102" spans="2:17" ht="15" customHeight="1" x14ac:dyDescent="0.35">
      <c r="B102" s="2"/>
      <c r="C102" s="177" t="s">
        <v>69</v>
      </c>
      <c r="D102" s="118" t="s">
        <v>34</v>
      </c>
      <c r="E102" s="26"/>
      <c r="F102" s="8"/>
      <c r="G102" s="115"/>
      <c r="H102" s="94">
        <f>SUMIF(E102:G102,"&gt;0")</f>
        <v>0</v>
      </c>
      <c r="I102" s="69">
        <f>COUNTIF(E102:G102,"a")</f>
        <v>0</v>
      </c>
      <c r="J102" s="100"/>
      <c r="K102" s="113"/>
      <c r="L102" s="113"/>
      <c r="M102" s="113"/>
      <c r="N102" s="9"/>
      <c r="O102" s="10"/>
      <c r="P102" s="11"/>
      <c r="Q102" s="144" t="s">
        <v>47</v>
      </c>
    </row>
    <row r="103" spans="2:17" ht="15" customHeight="1" thickBot="1" x14ac:dyDescent="0.4">
      <c r="B103" s="2"/>
      <c r="C103" s="116"/>
      <c r="D103" s="12"/>
      <c r="E103" s="31"/>
      <c r="F103" s="31"/>
      <c r="G103" s="31"/>
      <c r="H103" s="93"/>
      <c r="I103" s="114"/>
      <c r="J103" s="95"/>
      <c r="K103" s="71"/>
      <c r="L103" s="71"/>
      <c r="M103" s="71"/>
      <c r="N103" s="17"/>
      <c r="O103" s="18"/>
      <c r="P103" s="19"/>
      <c r="Q103" s="145" t="s">
        <v>36</v>
      </c>
    </row>
    <row r="104" spans="2:17" ht="15" customHeight="1" x14ac:dyDescent="0.3">
      <c r="B104" s="2"/>
      <c r="C104" s="116"/>
      <c r="D104" s="117" t="s">
        <v>37</v>
      </c>
      <c r="E104" s="26"/>
      <c r="F104" s="8"/>
      <c r="G104" s="8"/>
      <c r="H104" s="94">
        <f>SUMIF(E104:G104,"&gt;0")</f>
        <v>0</v>
      </c>
      <c r="I104" s="20">
        <f>COUNTIF(E104:G104,"a")</f>
        <v>0</v>
      </c>
      <c r="J104" s="94"/>
      <c r="K104" s="111"/>
      <c r="L104" s="111"/>
      <c r="M104" s="111"/>
      <c r="N104" s="9"/>
      <c r="O104" s="10"/>
      <c r="P104" s="11"/>
      <c r="Q104" s="188" t="s">
        <v>70</v>
      </c>
    </row>
    <row r="105" spans="2:17" ht="15" customHeight="1" x14ac:dyDescent="0.3">
      <c r="B105" s="2"/>
      <c r="C105" s="116"/>
      <c r="D105" s="23"/>
      <c r="E105" s="36">
        <f>IF(E103=0,1,0)</f>
        <v>1</v>
      </c>
      <c r="F105" s="36">
        <f>IF(F103=0,1,0)</f>
        <v>1</v>
      </c>
      <c r="G105" s="36">
        <f>IF(G103=0,1,0)</f>
        <v>1</v>
      </c>
      <c r="H105" s="95"/>
      <c r="I105" s="114"/>
      <c r="J105" s="95"/>
      <c r="K105" s="71"/>
      <c r="L105" s="71"/>
      <c r="M105" s="71"/>
      <c r="N105" s="13"/>
      <c r="O105" s="14"/>
      <c r="P105" s="15"/>
      <c r="Q105" s="189" t="s">
        <v>71</v>
      </c>
    </row>
    <row r="106" spans="2:17" ht="15" customHeight="1" x14ac:dyDescent="0.3">
      <c r="B106" s="2"/>
      <c r="C106" s="116"/>
      <c r="D106" s="23"/>
      <c r="E106" s="36"/>
      <c r="F106" s="36"/>
      <c r="G106" s="36"/>
      <c r="H106" s="95"/>
      <c r="I106" s="114"/>
      <c r="J106" s="95"/>
      <c r="K106" s="71"/>
      <c r="L106" s="71"/>
      <c r="M106" s="71"/>
      <c r="N106" s="13"/>
      <c r="O106" s="14"/>
      <c r="P106" s="15"/>
      <c r="Q106" s="189" t="s">
        <v>72</v>
      </c>
    </row>
    <row r="107" spans="2:17" ht="15" customHeight="1" thickBot="1" x14ac:dyDescent="0.35">
      <c r="B107" s="2"/>
      <c r="C107" s="215"/>
      <c r="D107" s="16"/>
      <c r="E107" s="119">
        <f>IF(E104=0,1,0)</f>
        <v>1</v>
      </c>
      <c r="F107" s="119">
        <f>IF(F104=0,1,0)</f>
        <v>1</v>
      </c>
      <c r="G107" s="119">
        <f>IF(G104=0,1,0)</f>
        <v>1</v>
      </c>
      <c r="H107" s="216"/>
      <c r="I107" s="217"/>
      <c r="J107" s="216"/>
      <c r="K107" s="218"/>
      <c r="L107" s="218"/>
      <c r="M107" s="218"/>
      <c r="N107" s="17"/>
      <c r="O107" s="18"/>
      <c r="P107" s="19"/>
      <c r="Q107" s="190" t="s">
        <v>40</v>
      </c>
    </row>
    <row r="108" spans="2:17" ht="43.5" customHeight="1" thickBot="1" x14ac:dyDescent="0.4">
      <c r="B108" s="2"/>
      <c r="C108" s="37" t="s">
        <v>226</v>
      </c>
      <c r="D108" s="37"/>
      <c r="E108" s="38">
        <f>SUM(E90,E92,E98,E100,E102,E104)</f>
        <v>0</v>
      </c>
      <c r="F108" s="38">
        <f>SUM(F90,F92,F98,F100,F102,F104)</f>
        <v>0</v>
      </c>
      <c r="G108" s="107">
        <f>SUM(G90,G92,G98,G100,G102,G104)</f>
        <v>0</v>
      </c>
      <c r="H108" s="108">
        <f>SUM(E108,F108,G108)</f>
        <v>0</v>
      </c>
      <c r="I108" s="39">
        <f>SUM(I90,I92,I98+I100,I102,I104)</f>
        <v>0</v>
      </c>
      <c r="J108" s="166"/>
      <c r="K108" s="41"/>
      <c r="L108" s="41"/>
      <c r="M108" s="41"/>
      <c r="N108" s="40"/>
      <c r="O108" s="41"/>
      <c r="P108" s="42"/>
      <c r="Q108" s="42"/>
    </row>
    <row r="109" spans="2:17" ht="15" customHeight="1" thickBot="1" x14ac:dyDescent="0.4">
      <c r="B109" s="2"/>
      <c r="C109" s="24" t="s">
        <v>73</v>
      </c>
      <c r="D109" s="32"/>
      <c r="E109" s="33"/>
      <c r="F109" s="33"/>
      <c r="G109" s="33"/>
      <c r="H109" s="138"/>
      <c r="I109" s="34"/>
      <c r="J109" s="138"/>
      <c r="K109" s="33"/>
      <c r="L109" s="33"/>
      <c r="M109" s="33"/>
      <c r="N109" s="317"/>
      <c r="O109" s="318"/>
      <c r="P109" s="319"/>
      <c r="Q109" s="150"/>
    </row>
    <row r="110" spans="2:17" ht="15" customHeight="1" x14ac:dyDescent="0.3">
      <c r="B110" s="2"/>
      <c r="C110" s="308" t="s">
        <v>74</v>
      </c>
      <c r="D110" s="25" t="s">
        <v>34</v>
      </c>
      <c r="E110" s="8"/>
      <c r="F110" s="8"/>
      <c r="G110" s="8"/>
      <c r="H110" s="94">
        <f>SUMIF(E110:G110,"&gt;0")</f>
        <v>0</v>
      </c>
      <c r="I110" s="20">
        <f>COUNTIF(E110:G110,"a")</f>
        <v>0</v>
      </c>
      <c r="J110" s="94"/>
      <c r="K110" s="111"/>
      <c r="L110" s="111"/>
      <c r="M110" s="111"/>
      <c r="N110" s="9"/>
      <c r="O110" s="10"/>
      <c r="P110" s="11"/>
      <c r="Q110" s="192" t="s">
        <v>75</v>
      </c>
    </row>
    <row r="111" spans="2:17" ht="15" customHeight="1" thickBot="1" x14ac:dyDescent="0.35">
      <c r="B111" s="2"/>
      <c r="C111" s="309"/>
      <c r="D111" s="16"/>
      <c r="E111" s="31"/>
      <c r="F111" s="31"/>
      <c r="G111" s="31"/>
      <c r="H111" s="93"/>
      <c r="I111" s="114"/>
      <c r="J111" s="95"/>
      <c r="K111" s="71"/>
      <c r="L111" s="71"/>
      <c r="M111" s="71"/>
      <c r="N111" s="13"/>
      <c r="O111" s="14"/>
      <c r="P111" s="15"/>
      <c r="Q111" s="193" t="s">
        <v>76</v>
      </c>
    </row>
    <row r="112" spans="2:17" ht="15" customHeight="1" x14ac:dyDescent="0.3">
      <c r="B112" s="2"/>
      <c r="C112" s="309"/>
      <c r="D112" s="25" t="s">
        <v>37</v>
      </c>
      <c r="E112" s="26"/>
      <c r="F112" s="8"/>
      <c r="G112" s="8"/>
      <c r="H112" s="94">
        <f>SUMIF(E112:G112,"&gt;0")</f>
        <v>0</v>
      </c>
      <c r="I112" s="20">
        <f>COUNTIF(E112:G112,"a")</f>
        <v>0</v>
      </c>
      <c r="J112" s="94"/>
      <c r="K112" s="111"/>
      <c r="L112" s="111"/>
      <c r="M112" s="111"/>
      <c r="N112" s="9"/>
      <c r="O112" s="10"/>
      <c r="P112" s="11"/>
      <c r="Q112" s="192" t="s">
        <v>77</v>
      </c>
    </row>
    <row r="113" spans="2:17" ht="15" customHeight="1" x14ac:dyDescent="0.3">
      <c r="B113" s="2"/>
      <c r="C113" s="309"/>
      <c r="D113" s="35"/>
      <c r="E113" s="36"/>
      <c r="F113" s="36"/>
      <c r="G113" s="36"/>
      <c r="H113" s="98"/>
      <c r="I113" s="114"/>
      <c r="J113" s="95"/>
      <c r="K113" s="71"/>
      <c r="L113" s="71"/>
      <c r="M113" s="71"/>
      <c r="N113" s="13"/>
      <c r="O113" s="14"/>
      <c r="P113" s="15"/>
      <c r="Q113" s="194" t="s">
        <v>78</v>
      </c>
    </row>
    <row r="114" spans="2:17" ht="15" customHeight="1" thickBot="1" x14ac:dyDescent="0.4">
      <c r="B114" s="2"/>
      <c r="C114" s="178"/>
      <c r="D114" s="35"/>
      <c r="E114" s="36"/>
      <c r="F114" s="36"/>
      <c r="G114" s="36"/>
      <c r="H114" s="98"/>
      <c r="I114" s="114"/>
      <c r="J114" s="95"/>
      <c r="K114" s="71"/>
      <c r="L114" s="71"/>
      <c r="M114" s="71"/>
      <c r="N114" s="13"/>
      <c r="O114" s="14"/>
      <c r="P114" s="15"/>
      <c r="Q114" s="195" t="s">
        <v>40</v>
      </c>
    </row>
    <row r="115" spans="2:17" ht="15" customHeight="1" x14ac:dyDescent="0.3">
      <c r="B115" s="2"/>
      <c r="C115" s="308" t="s">
        <v>285</v>
      </c>
      <c r="D115" s="118" t="s">
        <v>34</v>
      </c>
      <c r="E115" s="8"/>
      <c r="F115" s="8"/>
      <c r="G115" s="8"/>
      <c r="H115" s="94">
        <f>SUMIF(E115:G115,"&gt;0")</f>
        <v>0</v>
      </c>
      <c r="I115" s="20">
        <f>COUNTIF(E115:G115,"a")</f>
        <v>0</v>
      </c>
      <c r="J115" s="94"/>
      <c r="K115" s="111"/>
      <c r="L115" s="111"/>
      <c r="M115" s="111"/>
      <c r="N115" s="9"/>
      <c r="O115" s="10"/>
      <c r="P115" s="11"/>
      <c r="Q115" s="192" t="s">
        <v>47</v>
      </c>
    </row>
    <row r="116" spans="2:17" ht="15" customHeight="1" thickBot="1" x14ac:dyDescent="0.35">
      <c r="B116" s="2"/>
      <c r="C116" s="309"/>
      <c r="D116" s="16"/>
      <c r="E116" s="31"/>
      <c r="F116" s="31"/>
      <c r="G116" s="31"/>
      <c r="H116" s="93"/>
      <c r="I116" s="114"/>
      <c r="J116" s="95"/>
      <c r="K116" s="71"/>
      <c r="L116" s="71"/>
      <c r="M116" s="71"/>
      <c r="N116" s="13"/>
      <c r="O116" s="14"/>
      <c r="P116" s="15"/>
      <c r="Q116" s="193" t="s">
        <v>237</v>
      </c>
    </row>
    <row r="117" spans="2:17" ht="15" customHeight="1" x14ac:dyDescent="0.3">
      <c r="B117" s="2"/>
      <c r="C117" s="309"/>
      <c r="D117" s="25" t="s">
        <v>37</v>
      </c>
      <c r="E117" s="26"/>
      <c r="F117" s="8"/>
      <c r="G117" s="8"/>
      <c r="H117" s="94">
        <f>SUMIF(E117:G117,"&gt;0")</f>
        <v>0</v>
      </c>
      <c r="I117" s="20">
        <f>COUNTIF(E117:G117,"a")</f>
        <v>0</v>
      </c>
      <c r="J117" s="94"/>
      <c r="K117" s="111"/>
      <c r="L117" s="111"/>
      <c r="M117" s="111"/>
      <c r="N117" s="9"/>
      <c r="O117" s="10"/>
      <c r="P117" s="11"/>
      <c r="Q117" s="196" t="s">
        <v>286</v>
      </c>
    </row>
    <row r="118" spans="2:17" ht="15" customHeight="1" x14ac:dyDescent="0.3">
      <c r="B118" s="2"/>
      <c r="C118" s="309"/>
      <c r="D118" s="35"/>
      <c r="E118" s="268"/>
      <c r="F118" s="268"/>
      <c r="G118" s="268"/>
      <c r="H118" s="98"/>
      <c r="I118" s="102"/>
      <c r="J118" s="98"/>
      <c r="K118" s="29"/>
      <c r="L118" s="29"/>
      <c r="M118" s="29"/>
      <c r="N118" s="13"/>
      <c r="O118" s="14"/>
      <c r="P118" s="15"/>
      <c r="Q118" s="197" t="s">
        <v>287</v>
      </c>
    </row>
    <row r="119" spans="2:17" ht="15" customHeight="1" x14ac:dyDescent="0.3">
      <c r="B119" s="2"/>
      <c r="C119" s="309"/>
      <c r="D119" s="35"/>
      <c r="E119" s="36"/>
      <c r="F119" s="36"/>
      <c r="G119" s="36"/>
      <c r="H119" s="98"/>
      <c r="I119" s="114"/>
      <c r="J119" s="95"/>
      <c r="K119" s="71"/>
      <c r="L119" s="71"/>
      <c r="M119" s="71"/>
      <c r="N119" s="13"/>
      <c r="O119" s="14"/>
      <c r="P119" s="15"/>
      <c r="Q119" s="266" t="s">
        <v>288</v>
      </c>
    </row>
    <row r="120" spans="2:17" ht="15" customHeight="1" thickBot="1" x14ac:dyDescent="0.35">
      <c r="B120" s="2"/>
      <c r="C120" s="178"/>
      <c r="D120" s="35"/>
      <c r="E120" s="36"/>
      <c r="F120" s="36"/>
      <c r="G120" s="36"/>
      <c r="H120" s="98"/>
      <c r="I120" s="114"/>
      <c r="J120" s="95"/>
      <c r="K120" s="71"/>
      <c r="L120" s="71"/>
      <c r="M120" s="71"/>
      <c r="N120" s="13"/>
      <c r="O120" s="14"/>
      <c r="P120" s="15"/>
      <c r="Q120" s="198" t="s">
        <v>40</v>
      </c>
    </row>
    <row r="121" spans="2:17" ht="42" customHeight="1" thickBot="1" x14ac:dyDescent="0.4">
      <c r="B121" s="2"/>
      <c r="C121" s="37" t="s">
        <v>227</v>
      </c>
      <c r="D121" s="37"/>
      <c r="E121" s="38">
        <f>SUM(E110,E112,E115,E117)</f>
        <v>0</v>
      </c>
      <c r="F121" s="38">
        <f>SUM(F110,F112,F115,F117)</f>
        <v>0</v>
      </c>
      <c r="G121" s="107">
        <f>SUM(G110,G112,G115,G117)</f>
        <v>0</v>
      </c>
      <c r="H121" s="108">
        <f>SUM(E121:G121)</f>
        <v>0</v>
      </c>
      <c r="I121" s="39">
        <f>SUM(I110+I112+I115,I117)</f>
        <v>0</v>
      </c>
      <c r="J121" s="166"/>
      <c r="K121" s="41"/>
      <c r="L121" s="41"/>
      <c r="M121" s="41"/>
      <c r="N121" s="40"/>
      <c r="O121" s="41"/>
      <c r="P121" s="42"/>
      <c r="Q121" s="42"/>
    </row>
    <row r="122" spans="2:17" ht="15" customHeight="1" thickBot="1" x14ac:dyDescent="0.4">
      <c r="B122" s="2"/>
      <c r="C122" s="24" t="s">
        <v>79</v>
      </c>
      <c r="D122" s="32"/>
      <c r="E122" s="33"/>
      <c r="F122" s="33"/>
      <c r="G122" s="33"/>
      <c r="H122" s="138"/>
      <c r="I122" s="34"/>
      <c r="J122" s="138"/>
      <c r="K122" s="33"/>
      <c r="L122" s="33"/>
      <c r="M122" s="33"/>
      <c r="N122" s="317"/>
      <c r="O122" s="318"/>
      <c r="P122" s="319"/>
      <c r="Q122" s="150"/>
    </row>
    <row r="123" spans="2:17" ht="15" customHeight="1" x14ac:dyDescent="0.35">
      <c r="B123" s="2"/>
      <c r="C123" s="308" t="s">
        <v>80</v>
      </c>
      <c r="D123" s="44" t="s">
        <v>34</v>
      </c>
      <c r="E123" s="26"/>
      <c r="F123" s="8"/>
      <c r="G123" s="8"/>
      <c r="H123" s="94">
        <f>SUMIF(E123:G123,"&gt;0")</f>
        <v>0</v>
      </c>
      <c r="I123" s="20">
        <f>COUNTIF(E123:G123,"a")</f>
        <v>0</v>
      </c>
      <c r="J123" s="94"/>
      <c r="K123" s="111"/>
      <c r="L123" s="111"/>
      <c r="M123" s="111"/>
      <c r="N123" s="9"/>
      <c r="O123" s="10"/>
      <c r="P123" s="11"/>
      <c r="Q123" s="199" t="s">
        <v>47</v>
      </c>
    </row>
    <row r="124" spans="2:17" ht="15" customHeight="1" thickBot="1" x14ac:dyDescent="0.4">
      <c r="B124" s="2"/>
      <c r="C124" s="309"/>
      <c r="D124" s="45"/>
      <c r="E124" s="31"/>
      <c r="F124" s="31"/>
      <c r="G124" s="31"/>
      <c r="H124" s="93"/>
      <c r="I124" s="114"/>
      <c r="J124" s="95"/>
      <c r="K124" s="71"/>
      <c r="L124" s="71"/>
      <c r="M124" s="71"/>
      <c r="N124" s="17"/>
      <c r="O124" s="18"/>
      <c r="P124" s="19"/>
      <c r="Q124" s="145" t="s">
        <v>36</v>
      </c>
    </row>
    <row r="125" spans="2:17" ht="15" customHeight="1" x14ac:dyDescent="0.3">
      <c r="B125" s="2"/>
      <c r="C125" s="309"/>
      <c r="D125" s="25" t="s">
        <v>37</v>
      </c>
      <c r="E125" s="26"/>
      <c r="F125" s="8"/>
      <c r="G125" s="8"/>
      <c r="H125" s="94">
        <f>SUMIF(E125:G125,"&gt;0")</f>
        <v>0</v>
      </c>
      <c r="I125" s="20">
        <f>COUNTIF(E125:G125,"a")</f>
        <v>0</v>
      </c>
      <c r="J125" s="94" t="str">
        <f>IF(L125&gt;0, "0", "Fout")</f>
        <v>Fout</v>
      </c>
      <c r="K125" s="111"/>
      <c r="L125" s="111">
        <f>COUNTIF(E125:G125,"2")</f>
        <v>0</v>
      </c>
      <c r="M125" s="111"/>
      <c r="N125" s="9"/>
      <c r="O125" s="10"/>
      <c r="P125" s="11"/>
      <c r="Q125" s="200" t="s">
        <v>81</v>
      </c>
    </row>
    <row r="126" spans="2:17" ht="15" customHeight="1" x14ac:dyDescent="0.3">
      <c r="B126" s="2"/>
      <c r="C126" s="309"/>
      <c r="D126" s="36"/>
      <c r="E126" s="36">
        <f>IF(E125=0,1,0)</f>
        <v>1</v>
      </c>
      <c r="F126" s="36">
        <f>IF(F125=0,1,0)</f>
        <v>1</v>
      </c>
      <c r="G126" s="36">
        <f>IF(G125=0,1,0)</f>
        <v>1</v>
      </c>
      <c r="H126" s="98"/>
      <c r="I126" s="114"/>
      <c r="J126" s="95"/>
      <c r="K126" s="71"/>
      <c r="L126" s="71"/>
      <c r="M126" s="71"/>
      <c r="N126" s="13"/>
      <c r="O126" s="14"/>
      <c r="P126" s="15"/>
      <c r="Q126" s="200" t="s">
        <v>82</v>
      </c>
    </row>
    <row r="127" spans="2:17" ht="15" customHeight="1" x14ac:dyDescent="0.3">
      <c r="B127" s="2"/>
      <c r="C127" s="43"/>
      <c r="D127" s="36"/>
      <c r="E127" s="36"/>
      <c r="F127" s="36"/>
      <c r="G127" s="36"/>
      <c r="H127" s="98"/>
      <c r="I127" s="114"/>
      <c r="J127" s="95"/>
      <c r="K127" s="71"/>
      <c r="L127" s="71"/>
      <c r="M127" s="71"/>
      <c r="N127" s="13"/>
      <c r="O127" s="14"/>
      <c r="P127" s="15"/>
      <c r="Q127" s="200" t="s">
        <v>83</v>
      </c>
    </row>
    <row r="128" spans="2:17" ht="15" customHeight="1" x14ac:dyDescent="0.3">
      <c r="B128" s="2"/>
      <c r="C128" s="43"/>
      <c r="D128" s="29"/>
      <c r="E128" s="29"/>
      <c r="F128" s="29"/>
      <c r="G128" s="29"/>
      <c r="H128" s="98"/>
      <c r="I128" s="114"/>
      <c r="J128" s="95"/>
      <c r="K128" s="71"/>
      <c r="L128" s="71"/>
      <c r="M128" s="71"/>
      <c r="N128" s="13"/>
      <c r="O128" s="14"/>
      <c r="P128" s="15"/>
      <c r="Q128" s="189" t="s">
        <v>84</v>
      </c>
    </row>
    <row r="129" spans="2:17" ht="15" customHeight="1" x14ac:dyDescent="0.3">
      <c r="B129" s="2"/>
      <c r="C129" s="43"/>
      <c r="D129" s="29"/>
      <c r="E129" s="29"/>
      <c r="F129" s="29"/>
      <c r="G129" s="29"/>
      <c r="H129" s="98"/>
      <c r="I129" s="114"/>
      <c r="J129" s="95"/>
      <c r="K129" s="71"/>
      <c r="L129" s="71"/>
      <c r="M129" s="71"/>
      <c r="N129" s="13"/>
      <c r="O129" s="14"/>
      <c r="P129" s="15"/>
      <c r="Q129" s="201" t="s">
        <v>85</v>
      </c>
    </row>
    <row r="130" spans="2:17" ht="15" customHeight="1" thickBot="1" x14ac:dyDescent="0.35">
      <c r="B130" s="2"/>
      <c r="C130" s="70"/>
      <c r="D130" s="36"/>
      <c r="E130" s="29"/>
      <c r="F130" s="29"/>
      <c r="G130" s="29"/>
      <c r="H130" s="97"/>
      <c r="I130" s="114"/>
      <c r="J130" s="95"/>
      <c r="K130" s="71"/>
      <c r="L130" s="71"/>
      <c r="M130" s="71"/>
      <c r="N130" s="13"/>
      <c r="O130" s="14"/>
      <c r="P130" s="15"/>
      <c r="Q130" s="190" t="s">
        <v>40</v>
      </c>
    </row>
    <row r="131" spans="2:17" ht="15" customHeight="1" x14ac:dyDescent="0.3">
      <c r="B131" s="2"/>
      <c r="C131" s="308" t="s">
        <v>86</v>
      </c>
      <c r="D131" s="117" t="s">
        <v>34</v>
      </c>
      <c r="E131" s="8"/>
      <c r="F131" s="8"/>
      <c r="G131" s="8"/>
      <c r="H131" s="94">
        <f>SUMIF(E131:G131,"&gt;0")</f>
        <v>0</v>
      </c>
      <c r="I131" s="20">
        <f>COUNTIF(E131:G131,"a")</f>
        <v>0</v>
      </c>
      <c r="J131" s="94"/>
      <c r="K131" s="111"/>
      <c r="L131" s="111"/>
      <c r="M131" s="111"/>
      <c r="N131" s="9"/>
      <c r="O131" s="10"/>
      <c r="P131" s="11"/>
      <c r="Q131" s="192" t="s">
        <v>35</v>
      </c>
    </row>
    <row r="132" spans="2:17" ht="15" customHeight="1" thickBot="1" x14ac:dyDescent="0.35">
      <c r="B132" s="2"/>
      <c r="C132" s="309"/>
      <c r="D132" s="16"/>
      <c r="E132" s="31"/>
      <c r="F132" s="31"/>
      <c r="G132" s="31"/>
      <c r="H132" s="93"/>
      <c r="I132" s="114"/>
      <c r="J132" s="95"/>
      <c r="K132" s="71"/>
      <c r="L132" s="71"/>
      <c r="M132" s="71"/>
      <c r="N132" s="13"/>
      <c r="O132" s="14"/>
      <c r="P132" s="15"/>
      <c r="Q132" s="193" t="s">
        <v>36</v>
      </c>
    </row>
    <row r="133" spans="2:17" ht="15" customHeight="1" x14ac:dyDescent="0.3">
      <c r="B133" s="2"/>
      <c r="C133" s="309"/>
      <c r="D133" s="25" t="s">
        <v>37</v>
      </c>
      <c r="E133" s="26"/>
      <c r="F133" s="8"/>
      <c r="G133" s="8"/>
      <c r="H133" s="94">
        <f>SUMIF(E133:G133,"&gt;0")</f>
        <v>0</v>
      </c>
      <c r="I133" s="20">
        <f>COUNTIF(E133:G133,"a")</f>
        <v>0</v>
      </c>
      <c r="J133" s="94" t="str">
        <f>IF(L133&gt;0, "0", "Fout")</f>
        <v>Fout</v>
      </c>
      <c r="K133" s="111"/>
      <c r="L133" s="111">
        <f>COUNTIF(E133:G133,"2")</f>
        <v>0</v>
      </c>
      <c r="M133" s="111"/>
      <c r="N133" s="9"/>
      <c r="O133" s="10"/>
      <c r="P133" s="11"/>
      <c r="Q133" s="200" t="s">
        <v>87</v>
      </c>
    </row>
    <row r="134" spans="2:17" ht="15" customHeight="1" x14ac:dyDescent="0.3">
      <c r="B134" s="2"/>
      <c r="C134" s="309"/>
      <c r="D134" s="35"/>
      <c r="E134" s="36"/>
      <c r="F134" s="36"/>
      <c r="G134" s="36"/>
      <c r="H134" s="98"/>
      <c r="I134" s="114"/>
      <c r="J134" s="95"/>
      <c r="K134" s="71"/>
      <c r="L134" s="71"/>
      <c r="M134" s="71"/>
      <c r="N134" s="13"/>
      <c r="O134" s="14"/>
      <c r="P134" s="15"/>
      <c r="Q134" s="201" t="s">
        <v>88</v>
      </c>
    </row>
    <row r="135" spans="2:17" ht="15" customHeight="1" thickBot="1" x14ac:dyDescent="0.35">
      <c r="B135" s="2"/>
      <c r="C135" s="178"/>
      <c r="D135" s="35"/>
      <c r="E135" s="36"/>
      <c r="F135" s="36"/>
      <c r="G135" s="36"/>
      <c r="H135" s="98"/>
      <c r="I135" s="114"/>
      <c r="J135" s="95"/>
      <c r="K135" s="71"/>
      <c r="L135" s="71"/>
      <c r="M135" s="71"/>
      <c r="N135" s="13"/>
      <c r="O135" s="14"/>
      <c r="P135" s="15"/>
      <c r="Q135" s="190" t="s">
        <v>40</v>
      </c>
    </row>
    <row r="136" spans="2:17" ht="15" customHeight="1" x14ac:dyDescent="0.3">
      <c r="B136" s="2"/>
      <c r="C136" s="308" t="s">
        <v>89</v>
      </c>
      <c r="D136" s="117" t="s">
        <v>34</v>
      </c>
      <c r="E136" s="8"/>
      <c r="F136" s="8"/>
      <c r="G136" s="8"/>
      <c r="H136" s="94">
        <f>SUMIF(E136:G136,"&gt;0")</f>
        <v>0</v>
      </c>
      <c r="I136" s="20">
        <f>COUNTIF(E136:G136,"a")</f>
        <v>0</v>
      </c>
      <c r="J136" s="94"/>
      <c r="K136" s="111"/>
      <c r="L136" s="111"/>
      <c r="M136" s="111"/>
      <c r="N136" s="9"/>
      <c r="O136" s="10"/>
      <c r="P136" s="11"/>
      <c r="Q136" s="192" t="s">
        <v>35</v>
      </c>
    </row>
    <row r="137" spans="2:17" ht="15" customHeight="1" thickBot="1" x14ac:dyDescent="0.35">
      <c r="B137" s="2"/>
      <c r="C137" s="309"/>
      <c r="D137" s="16"/>
      <c r="E137" s="31"/>
      <c r="F137" s="31"/>
      <c r="G137" s="31"/>
      <c r="H137" s="93"/>
      <c r="I137" s="114"/>
      <c r="J137" s="95"/>
      <c r="K137" s="71"/>
      <c r="L137" s="71"/>
      <c r="M137" s="71"/>
      <c r="N137" s="13"/>
      <c r="O137" s="14"/>
      <c r="P137" s="15"/>
      <c r="Q137" s="193" t="s">
        <v>36</v>
      </c>
    </row>
    <row r="138" spans="2:17" ht="15" customHeight="1" x14ac:dyDescent="0.3">
      <c r="B138" s="2"/>
      <c r="C138" s="309"/>
      <c r="D138" s="25" t="s">
        <v>37</v>
      </c>
      <c r="E138" s="26"/>
      <c r="F138" s="8"/>
      <c r="G138" s="8"/>
      <c r="H138" s="94">
        <f>SUMIF(E138:G138,"&gt;0")</f>
        <v>0</v>
      </c>
      <c r="I138" s="20">
        <f>COUNTIF(E138:G138,"a")</f>
        <v>0</v>
      </c>
      <c r="J138" s="94" t="str">
        <f>IF(L138&gt;0, "0", "Fout")</f>
        <v>Fout</v>
      </c>
      <c r="K138" s="111"/>
      <c r="L138" s="111">
        <f>COUNTIF(E138:G138,"2")</f>
        <v>0</v>
      </c>
      <c r="M138" s="111"/>
      <c r="N138" s="9"/>
      <c r="O138" s="10"/>
      <c r="P138" s="11"/>
      <c r="Q138" s="200" t="s">
        <v>90</v>
      </c>
    </row>
    <row r="139" spans="2:17" ht="15" customHeight="1" x14ac:dyDescent="0.3">
      <c r="B139" s="2"/>
      <c r="C139" s="178"/>
      <c r="D139" s="35"/>
      <c r="E139" s="36"/>
      <c r="F139" s="36"/>
      <c r="G139" s="36"/>
      <c r="H139" s="98"/>
      <c r="I139" s="102"/>
      <c r="J139" s="98"/>
      <c r="K139" s="29"/>
      <c r="L139" s="29"/>
      <c r="M139" s="29"/>
      <c r="N139" s="13"/>
      <c r="O139" s="14"/>
      <c r="P139" s="15"/>
      <c r="Q139" s="201" t="s">
        <v>238</v>
      </c>
    </row>
    <row r="140" spans="2:17" ht="15" customHeight="1" thickBot="1" x14ac:dyDescent="0.35">
      <c r="B140" s="2"/>
      <c r="C140" s="178"/>
      <c r="D140" s="35"/>
      <c r="E140" s="36"/>
      <c r="F140" s="36"/>
      <c r="G140" s="36"/>
      <c r="H140" s="98"/>
      <c r="I140" s="114"/>
      <c r="J140" s="95"/>
      <c r="K140" s="71"/>
      <c r="L140" s="71"/>
      <c r="M140" s="71"/>
      <c r="N140" s="13"/>
      <c r="O140" s="14"/>
      <c r="P140" s="15"/>
      <c r="Q140" s="190" t="s">
        <v>40</v>
      </c>
    </row>
    <row r="141" spans="2:17" ht="15" customHeight="1" x14ac:dyDescent="0.3">
      <c r="B141" s="2"/>
      <c r="C141" s="308" t="s">
        <v>292</v>
      </c>
      <c r="D141" s="117" t="s">
        <v>34</v>
      </c>
      <c r="E141" s="8"/>
      <c r="F141" s="8"/>
      <c r="G141" s="8"/>
      <c r="H141" s="94">
        <f>SUMIF(E141:G141,"&gt;0")</f>
        <v>0</v>
      </c>
      <c r="I141" s="20">
        <f>COUNTIF(E141:G141,"a")</f>
        <v>0</v>
      </c>
      <c r="J141" s="94"/>
      <c r="K141" s="111"/>
      <c r="L141" s="111"/>
      <c r="M141" s="111"/>
      <c r="N141" s="9"/>
      <c r="O141" s="10"/>
      <c r="P141" s="11"/>
      <c r="Q141" s="192" t="s">
        <v>35</v>
      </c>
    </row>
    <row r="142" spans="2:17" ht="15" customHeight="1" thickBot="1" x14ac:dyDescent="0.35">
      <c r="B142" s="2"/>
      <c r="C142" s="309"/>
      <c r="D142" s="16"/>
      <c r="E142" s="31"/>
      <c r="F142" s="31"/>
      <c r="G142" s="31"/>
      <c r="H142" s="93"/>
      <c r="I142" s="114"/>
      <c r="J142" s="95"/>
      <c r="K142" s="71"/>
      <c r="L142" s="71"/>
      <c r="M142" s="71"/>
      <c r="N142" s="13"/>
      <c r="O142" s="14"/>
      <c r="P142" s="15"/>
      <c r="Q142" s="193" t="s">
        <v>36</v>
      </c>
    </row>
    <row r="143" spans="2:17" ht="15" customHeight="1" x14ac:dyDescent="0.3">
      <c r="B143" s="2"/>
      <c r="C143" s="309"/>
      <c r="D143" s="25" t="s">
        <v>37</v>
      </c>
      <c r="E143" s="26"/>
      <c r="F143" s="8"/>
      <c r="G143" s="8"/>
      <c r="H143" s="94">
        <f>SUMIF(E143:G143,"&gt;0")</f>
        <v>0</v>
      </c>
      <c r="I143" s="20">
        <f>COUNTIF(E143:G143,"a")</f>
        <v>0</v>
      </c>
      <c r="J143" s="94" t="str">
        <f>IF(L143&gt;0, "0", "Fout")</f>
        <v>Fout</v>
      </c>
      <c r="K143" s="111"/>
      <c r="L143" s="111">
        <f>COUNTIF(E143:G143,"2")</f>
        <v>0</v>
      </c>
      <c r="M143" s="111"/>
      <c r="N143" s="9"/>
      <c r="O143" s="10"/>
      <c r="P143" s="11"/>
      <c r="Q143" s="200" t="s">
        <v>91</v>
      </c>
    </row>
    <row r="144" spans="2:17" ht="15" customHeight="1" thickBot="1" x14ac:dyDescent="0.35">
      <c r="B144" s="2"/>
      <c r="C144" s="309"/>
      <c r="D144" s="35"/>
      <c r="E144" s="36"/>
      <c r="F144" s="36"/>
      <c r="G144" s="36"/>
      <c r="H144" s="98"/>
      <c r="I144" s="114"/>
      <c r="J144" s="95"/>
      <c r="K144" s="71"/>
      <c r="L144" s="71"/>
      <c r="M144" s="71"/>
      <c r="N144" s="13"/>
      <c r="O144" s="14"/>
      <c r="P144" s="15"/>
      <c r="Q144" s="202" t="s">
        <v>40</v>
      </c>
    </row>
    <row r="145" spans="2:17" ht="15" customHeight="1" x14ac:dyDescent="0.3">
      <c r="B145" s="2"/>
      <c r="C145" s="392" t="s">
        <v>293</v>
      </c>
      <c r="D145" s="117" t="s">
        <v>34</v>
      </c>
      <c r="E145" s="8"/>
      <c r="F145" s="8"/>
      <c r="G145" s="8"/>
      <c r="H145" s="94">
        <f>SUMIF(E145:G145,"&gt;0")</f>
        <v>0</v>
      </c>
      <c r="I145" s="20">
        <f>COUNTIF(E145:G145,"a")</f>
        <v>0</v>
      </c>
      <c r="J145" s="94"/>
      <c r="K145" s="111"/>
      <c r="L145" s="111"/>
      <c r="M145" s="111"/>
      <c r="N145" s="9"/>
      <c r="O145" s="10"/>
      <c r="P145" s="11"/>
      <c r="Q145" s="192" t="s">
        <v>35</v>
      </c>
    </row>
    <row r="146" spans="2:17" ht="15" customHeight="1" thickBot="1" x14ac:dyDescent="0.35">
      <c r="B146" s="2"/>
      <c r="C146" s="393"/>
      <c r="D146" s="16"/>
      <c r="E146" s="31"/>
      <c r="F146" s="31"/>
      <c r="G146" s="31"/>
      <c r="H146" s="93"/>
      <c r="I146" s="114"/>
      <c r="J146" s="95"/>
      <c r="K146" s="71"/>
      <c r="L146" s="71"/>
      <c r="M146" s="71"/>
      <c r="N146" s="13"/>
      <c r="O146" s="14"/>
      <c r="P146" s="15"/>
      <c r="Q146" s="193" t="s">
        <v>36</v>
      </c>
    </row>
    <row r="147" spans="2:17" ht="15" customHeight="1" x14ac:dyDescent="0.3">
      <c r="B147" s="2"/>
      <c r="C147" s="393"/>
      <c r="D147" s="25" t="s">
        <v>37</v>
      </c>
      <c r="E147" s="26"/>
      <c r="F147" s="8"/>
      <c r="G147" s="8"/>
      <c r="H147" s="94">
        <f>SUMIF(E147:G147,"&gt;0")</f>
        <v>0</v>
      </c>
      <c r="I147" s="20">
        <f>COUNTIF(E147:G147,"a")</f>
        <v>0</v>
      </c>
      <c r="J147" s="94" t="str">
        <f>IF(L147&gt;0, "0", "Fout")</f>
        <v>Fout</v>
      </c>
      <c r="K147" s="111"/>
      <c r="L147" s="111">
        <f>COUNTIF(E147:G147,"2")</f>
        <v>0</v>
      </c>
      <c r="M147" s="111"/>
      <c r="N147" s="9"/>
      <c r="O147" s="10"/>
      <c r="P147" s="11"/>
      <c r="Q147" s="200" t="s">
        <v>295</v>
      </c>
    </row>
    <row r="148" spans="2:17" ht="15" customHeight="1" x14ac:dyDescent="0.3">
      <c r="B148" s="2"/>
      <c r="C148" s="393"/>
      <c r="D148" s="35"/>
      <c r="E148" s="36"/>
      <c r="F148" s="36"/>
      <c r="G148" s="36"/>
      <c r="H148" s="98"/>
      <c r="I148" s="102"/>
      <c r="J148" s="98"/>
      <c r="K148" s="29"/>
      <c r="L148" s="29"/>
      <c r="M148" s="29"/>
      <c r="N148" s="13"/>
      <c r="O148" s="14"/>
      <c r="P148" s="15"/>
      <c r="Q148" s="201" t="s">
        <v>296</v>
      </c>
    </row>
    <row r="149" spans="2:17" s="6" customFormat="1" ht="15" customHeight="1" thickBot="1" x14ac:dyDescent="0.35">
      <c r="B149" s="176"/>
      <c r="C149" s="394"/>
      <c r="D149" s="35"/>
      <c r="E149" s="36"/>
      <c r="F149" s="36"/>
      <c r="G149" s="36"/>
      <c r="H149" s="98"/>
      <c r="I149" s="114"/>
      <c r="J149" s="95"/>
      <c r="K149" s="71"/>
      <c r="L149" s="71"/>
      <c r="M149" s="71"/>
      <c r="N149" s="13"/>
      <c r="O149" s="14"/>
      <c r="P149" s="15"/>
      <c r="Q149" s="190" t="s">
        <v>40</v>
      </c>
    </row>
    <row r="150" spans="2:17" s="6" customFormat="1" ht="42.75" customHeight="1" thickBot="1" x14ac:dyDescent="0.4">
      <c r="B150" s="176"/>
      <c r="C150" s="37" t="s">
        <v>228</v>
      </c>
      <c r="D150" s="37"/>
      <c r="E150" s="38">
        <f>SUM(E123,E125,E131,E133,E136,E138,E141,E143,E145,E147)</f>
        <v>0</v>
      </c>
      <c r="F150" s="38">
        <f>SUM(F123,F125,F131,F133,F136,F138,F141,F143,F145,F147)</f>
        <v>0</v>
      </c>
      <c r="G150" s="107">
        <f>SUM(G123,G125,G131,G133,G136,G138,G141,G143,G145,G147)</f>
        <v>0</v>
      </c>
      <c r="H150" s="108">
        <f>SUM(G150+F150+E150)</f>
        <v>0</v>
      </c>
      <c r="I150" s="39">
        <f>SUM(I123+I125,I131,I133,I136,I138,I141,I143,I145,I147)</f>
        <v>0</v>
      </c>
      <c r="J150" s="108">
        <f>COUNTIF(J123:J149,"Fout")</f>
        <v>5</v>
      </c>
      <c r="K150" s="156"/>
      <c r="L150" s="156"/>
      <c r="M150" s="41"/>
      <c r="N150" s="40"/>
      <c r="O150" s="41"/>
      <c r="P150" s="42"/>
      <c r="Q150" s="42"/>
    </row>
    <row r="151" spans="2:17" ht="15" customHeight="1" thickBot="1" x14ac:dyDescent="0.4">
      <c r="B151" s="2"/>
      <c r="C151" s="24" t="s">
        <v>92</v>
      </c>
      <c r="D151" s="32"/>
      <c r="E151" s="33"/>
      <c r="F151" s="33"/>
      <c r="G151" s="33"/>
      <c r="H151" s="138"/>
      <c r="I151" s="138"/>
      <c r="J151" s="138"/>
      <c r="K151" s="33"/>
      <c r="L151" s="33"/>
      <c r="M151" s="33"/>
      <c r="N151" s="317"/>
      <c r="O151" s="318"/>
      <c r="P151" s="319"/>
      <c r="Q151" s="150"/>
    </row>
    <row r="152" spans="2:17" ht="15" customHeight="1" x14ac:dyDescent="0.35">
      <c r="B152" s="2"/>
      <c r="C152" s="308" t="s">
        <v>93</v>
      </c>
      <c r="D152" s="44" t="s">
        <v>34</v>
      </c>
      <c r="E152" s="26"/>
      <c r="F152" s="8"/>
      <c r="G152" s="8"/>
      <c r="H152" s="94">
        <f>SUMIF(E152:G152,"&gt;0")</f>
        <v>0</v>
      </c>
      <c r="I152" s="20">
        <f>COUNTIF(E152:G152,"a")</f>
        <v>0</v>
      </c>
      <c r="J152" s="94"/>
      <c r="K152" s="111"/>
      <c r="L152" s="111"/>
      <c r="M152" s="111"/>
      <c r="N152" s="9"/>
      <c r="O152" s="10"/>
      <c r="P152" s="11"/>
      <c r="Q152" s="149" t="s">
        <v>47</v>
      </c>
    </row>
    <row r="153" spans="2:17" s="6" customFormat="1" ht="15" customHeight="1" thickBot="1" x14ac:dyDescent="0.4">
      <c r="B153" s="176"/>
      <c r="C153" s="309"/>
      <c r="D153" s="45"/>
      <c r="E153" s="31"/>
      <c r="F153" s="31"/>
      <c r="G153" s="31"/>
      <c r="H153" s="93"/>
      <c r="I153" s="114"/>
      <c r="J153" s="95"/>
      <c r="K153" s="71"/>
      <c r="L153" s="71"/>
      <c r="M153" s="71"/>
      <c r="N153" s="17"/>
      <c r="O153" s="18"/>
      <c r="P153" s="19"/>
      <c r="Q153" s="145" t="s">
        <v>36</v>
      </c>
    </row>
    <row r="154" spans="2:17" ht="15" customHeight="1" x14ac:dyDescent="0.3">
      <c r="B154" s="2"/>
      <c r="C154" s="309"/>
      <c r="D154" s="47" t="s">
        <v>37</v>
      </c>
      <c r="E154" s="26"/>
      <c r="F154" s="8"/>
      <c r="G154" s="8"/>
      <c r="H154" s="94">
        <f>SUMIF(E154:G154,"&gt;0")</f>
        <v>0</v>
      </c>
      <c r="I154" s="20">
        <f>COUNTIF(E154:G154,"a")</f>
        <v>0</v>
      </c>
      <c r="J154" s="94"/>
      <c r="K154" s="111"/>
      <c r="L154" s="111"/>
      <c r="M154" s="111"/>
      <c r="N154" s="9"/>
      <c r="O154" s="10"/>
      <c r="P154" s="11"/>
      <c r="Q154" s="197" t="s">
        <v>94</v>
      </c>
    </row>
    <row r="155" spans="2:17" ht="15" customHeight="1" thickBot="1" x14ac:dyDescent="0.35">
      <c r="B155" s="2"/>
      <c r="C155" s="43"/>
      <c r="D155" s="48"/>
      <c r="E155" s="31"/>
      <c r="F155" s="31"/>
      <c r="G155" s="31"/>
      <c r="H155" s="93"/>
      <c r="I155" s="114"/>
      <c r="J155" s="95"/>
      <c r="K155" s="71"/>
      <c r="L155" s="71"/>
      <c r="M155" s="71"/>
      <c r="N155" s="17"/>
      <c r="O155" s="18"/>
      <c r="P155" s="19"/>
      <c r="Q155" s="203" t="s">
        <v>40</v>
      </c>
    </row>
    <row r="156" spans="2:17" ht="15" customHeight="1" x14ac:dyDescent="0.35">
      <c r="B156" s="2"/>
      <c r="C156" s="308" t="s">
        <v>95</v>
      </c>
      <c r="D156" s="44" t="s">
        <v>34</v>
      </c>
      <c r="E156" s="26"/>
      <c r="F156" s="8"/>
      <c r="G156" s="8"/>
      <c r="H156" s="94">
        <f>SUMIF(E156:G156,"&gt;0")</f>
        <v>0</v>
      </c>
      <c r="I156" s="20">
        <f>COUNTIF(E156:G156,"a")</f>
        <v>0</v>
      </c>
      <c r="J156" s="94"/>
      <c r="K156" s="111"/>
      <c r="L156" s="111"/>
      <c r="M156" s="111"/>
      <c r="N156" s="9"/>
      <c r="O156" s="10"/>
      <c r="P156" s="11"/>
      <c r="Q156" s="149" t="s">
        <v>47</v>
      </c>
    </row>
    <row r="157" spans="2:17" ht="15" customHeight="1" thickBot="1" x14ac:dyDescent="0.4">
      <c r="B157" s="2"/>
      <c r="C157" s="309"/>
      <c r="D157" s="45"/>
      <c r="E157" s="31"/>
      <c r="F157" s="31"/>
      <c r="G157" s="31"/>
      <c r="H157" s="93"/>
      <c r="I157" s="114"/>
      <c r="J157" s="95"/>
      <c r="K157" s="71"/>
      <c r="L157" s="71"/>
      <c r="M157" s="71"/>
      <c r="N157" s="17"/>
      <c r="O157" s="18"/>
      <c r="P157" s="19"/>
      <c r="Q157" s="145" t="s">
        <v>36</v>
      </c>
    </row>
    <row r="158" spans="2:17" ht="15" customHeight="1" thickBot="1" x14ac:dyDescent="0.35">
      <c r="B158" s="2"/>
      <c r="C158" s="309"/>
      <c r="D158" s="47" t="s">
        <v>37</v>
      </c>
      <c r="E158" s="26"/>
      <c r="F158" s="8"/>
      <c r="G158" s="8"/>
      <c r="H158" s="94">
        <f>SUMIF(E158:G158,"&gt;0")</f>
        <v>0</v>
      </c>
      <c r="I158" s="20">
        <f>COUNTIF(E158:G158,"a")</f>
        <v>0</v>
      </c>
      <c r="J158" s="94"/>
      <c r="K158" s="111"/>
      <c r="L158" s="111"/>
      <c r="M158" s="111"/>
      <c r="N158" s="9"/>
      <c r="O158" s="10"/>
      <c r="P158" s="11"/>
      <c r="Q158" s="203" t="s">
        <v>40</v>
      </c>
    </row>
    <row r="159" spans="2:17" ht="15" customHeight="1" x14ac:dyDescent="0.35">
      <c r="B159" s="2"/>
      <c r="C159" s="177" t="s">
        <v>96</v>
      </c>
      <c r="D159" s="118" t="s">
        <v>34</v>
      </c>
      <c r="E159" s="26"/>
      <c r="F159" s="8"/>
      <c r="G159" s="115"/>
      <c r="H159" s="94">
        <f>SUMIF(E159:G159,"&gt;0")</f>
        <v>0</v>
      </c>
      <c r="I159" s="69">
        <f>COUNTIF(E159:G159,"a")</f>
        <v>0</v>
      </c>
      <c r="J159" s="100"/>
      <c r="K159" s="113"/>
      <c r="L159" s="113"/>
      <c r="M159" s="113"/>
      <c r="N159" s="9"/>
      <c r="O159" s="10"/>
      <c r="P159" s="11"/>
      <c r="Q159" s="144" t="s">
        <v>47</v>
      </c>
    </row>
    <row r="160" spans="2:17" ht="15" customHeight="1" thickBot="1" x14ac:dyDescent="0.4">
      <c r="B160" s="2"/>
      <c r="C160" s="116"/>
      <c r="D160" s="12"/>
      <c r="E160" s="31"/>
      <c r="F160" s="31"/>
      <c r="G160" s="31"/>
      <c r="H160" s="93"/>
      <c r="I160" s="114"/>
      <c r="J160" s="95"/>
      <c r="K160" s="71"/>
      <c r="L160" s="71"/>
      <c r="M160" s="71"/>
      <c r="N160" s="17"/>
      <c r="O160" s="18"/>
      <c r="P160" s="19"/>
      <c r="Q160" s="145" t="s">
        <v>36</v>
      </c>
    </row>
    <row r="161" spans="2:17" ht="15" customHeight="1" x14ac:dyDescent="0.3">
      <c r="B161" s="2"/>
      <c r="C161" s="116"/>
      <c r="D161" s="117" t="s">
        <v>37</v>
      </c>
      <c r="E161" s="26"/>
      <c r="F161" s="8"/>
      <c r="G161" s="8"/>
      <c r="H161" s="94">
        <f>SUMIF(E161:G161,"&gt;0")</f>
        <v>0</v>
      </c>
      <c r="I161" s="20">
        <f>COUNTIF(E161:G161,"a")</f>
        <v>0</v>
      </c>
      <c r="J161" s="167"/>
      <c r="K161" s="137"/>
      <c r="L161" s="137"/>
      <c r="M161" s="111"/>
      <c r="N161" s="9"/>
      <c r="O161" s="10"/>
      <c r="P161" s="11"/>
      <c r="Q161" s="197" t="s">
        <v>97</v>
      </c>
    </row>
    <row r="162" spans="2:17" ht="15" customHeight="1" x14ac:dyDescent="0.3">
      <c r="B162" s="2"/>
      <c r="C162" s="116"/>
      <c r="D162" s="23"/>
      <c r="E162" s="36">
        <f>IF(E160=0,1,0)</f>
        <v>1</v>
      </c>
      <c r="F162" s="36">
        <f>IF(F160=0,1,0)</f>
        <v>1</v>
      </c>
      <c r="G162" s="36">
        <f>IF(G160=0,1,0)</f>
        <v>1</v>
      </c>
      <c r="H162" s="95"/>
      <c r="I162" s="114"/>
      <c r="J162" s="95"/>
      <c r="K162" s="71"/>
      <c r="L162" s="71"/>
      <c r="M162" s="71"/>
      <c r="N162" s="13"/>
      <c r="O162" s="14"/>
      <c r="P162" s="15"/>
      <c r="Q162" s="204" t="s">
        <v>98</v>
      </c>
    </row>
    <row r="163" spans="2:17" ht="15" customHeight="1" x14ac:dyDescent="0.3">
      <c r="B163" s="2"/>
      <c r="C163" s="116"/>
      <c r="D163" s="23"/>
      <c r="E163" s="36"/>
      <c r="F163" s="36"/>
      <c r="G163" s="36"/>
      <c r="H163" s="95"/>
      <c r="I163" s="114"/>
      <c r="J163" s="95"/>
      <c r="K163" s="71"/>
      <c r="L163" s="71"/>
      <c r="M163" s="71"/>
      <c r="N163" s="13"/>
      <c r="O163" s="14"/>
      <c r="P163" s="15"/>
      <c r="Q163" s="204" t="s">
        <v>99</v>
      </c>
    </row>
    <row r="164" spans="2:17" ht="15" customHeight="1" thickBot="1" x14ac:dyDescent="0.35">
      <c r="B164" s="2"/>
      <c r="C164" s="116"/>
      <c r="D164" s="16"/>
      <c r="E164" s="36">
        <f>IF(E161=0,1,0)</f>
        <v>1</v>
      </c>
      <c r="F164" s="36">
        <f>IF(F161=0,1,0)</f>
        <v>1</v>
      </c>
      <c r="G164" s="36">
        <f>IF(G161=0,1,0)</f>
        <v>1</v>
      </c>
      <c r="H164" s="95"/>
      <c r="I164" s="114"/>
      <c r="J164" s="95"/>
      <c r="K164" s="71"/>
      <c r="L164" s="71"/>
      <c r="M164" s="71"/>
      <c r="N164" s="13"/>
      <c r="O164" s="14"/>
      <c r="P164" s="15"/>
      <c r="Q164" s="203" t="s">
        <v>40</v>
      </c>
    </row>
    <row r="165" spans="2:17" ht="13" x14ac:dyDescent="0.35">
      <c r="B165" s="2"/>
      <c r="C165" s="308" t="s">
        <v>100</v>
      </c>
      <c r="D165" s="329" t="s">
        <v>280</v>
      </c>
      <c r="E165" s="8"/>
      <c r="F165" s="8"/>
      <c r="G165" s="8"/>
      <c r="H165" s="94">
        <f>SUMIF(E165:G165,"&gt;0")</f>
        <v>0</v>
      </c>
      <c r="I165" s="20">
        <f>COUNTIF(E165:G165,"a")</f>
        <v>0</v>
      </c>
      <c r="J165" s="94"/>
      <c r="K165" s="111"/>
      <c r="L165" s="111"/>
      <c r="M165" s="111"/>
      <c r="N165" s="9"/>
      <c r="O165" s="10"/>
      <c r="P165" s="11"/>
      <c r="Q165" s="260" t="s">
        <v>35</v>
      </c>
    </row>
    <row r="166" spans="2:17" ht="15" customHeight="1" x14ac:dyDescent="0.35">
      <c r="B166" s="2"/>
      <c r="C166" s="309"/>
      <c r="D166" s="330"/>
      <c r="E166" s="29"/>
      <c r="F166" s="29"/>
      <c r="G166" s="29"/>
      <c r="H166" s="98"/>
      <c r="I166" s="102"/>
      <c r="J166" s="98"/>
      <c r="K166" s="29"/>
      <c r="L166" s="29"/>
      <c r="M166" s="29"/>
      <c r="N166" s="13"/>
      <c r="O166" s="14"/>
      <c r="P166" s="15"/>
      <c r="Q166" s="261" t="s">
        <v>36</v>
      </c>
    </row>
    <row r="167" spans="2:17" ht="15" customHeight="1" thickBot="1" x14ac:dyDescent="0.4">
      <c r="B167" s="2"/>
      <c r="C167" s="309"/>
      <c r="D167" s="16"/>
      <c r="E167" s="31"/>
      <c r="F167" s="31"/>
      <c r="G167" s="31"/>
      <c r="H167" s="93"/>
      <c r="I167" s="114"/>
      <c r="J167" s="95"/>
      <c r="K167" s="71"/>
      <c r="L167" s="71"/>
      <c r="M167" s="71"/>
      <c r="N167" s="13"/>
      <c r="O167" s="14"/>
      <c r="P167" s="15"/>
      <c r="Q167" s="263" t="s">
        <v>251</v>
      </c>
    </row>
    <row r="168" spans="2:17" ht="15" customHeight="1" x14ac:dyDescent="0.3">
      <c r="B168" s="2"/>
      <c r="C168" s="309"/>
      <c r="D168" s="25" t="s">
        <v>37</v>
      </c>
      <c r="E168" s="26"/>
      <c r="F168" s="8"/>
      <c r="G168" s="8"/>
      <c r="H168" s="94">
        <f>SUMIF(E168:G168,"&gt;0")</f>
        <v>0</v>
      </c>
      <c r="I168" s="20">
        <f>COUNTIF(E168:G168,"a")</f>
        <v>0</v>
      </c>
      <c r="J168" s="167"/>
      <c r="K168" s="137"/>
      <c r="L168" s="137"/>
      <c r="M168" s="111"/>
      <c r="N168" s="9"/>
      <c r="O168" s="10"/>
      <c r="P168" s="11"/>
      <c r="Q168" s="188" t="s">
        <v>101</v>
      </c>
    </row>
    <row r="169" spans="2:17" ht="15" customHeight="1" x14ac:dyDescent="0.3">
      <c r="B169" s="2"/>
      <c r="C169" s="309"/>
      <c r="D169" s="35"/>
      <c r="E169" s="36"/>
      <c r="F169" s="36"/>
      <c r="G169" s="36"/>
      <c r="H169" s="98"/>
      <c r="I169" s="114"/>
      <c r="J169" s="95"/>
      <c r="K169" s="71"/>
      <c r="L169" s="71"/>
      <c r="M169" s="71"/>
      <c r="N169" s="13"/>
      <c r="O169" s="14"/>
      <c r="P169" s="15"/>
      <c r="Q169" s="206" t="s">
        <v>240</v>
      </c>
    </row>
    <row r="170" spans="2:17" ht="15" customHeight="1" thickBot="1" x14ac:dyDescent="0.35">
      <c r="B170" s="2"/>
      <c r="C170" s="178"/>
      <c r="D170" s="35"/>
      <c r="E170" s="36"/>
      <c r="F170" s="36"/>
      <c r="G170" s="36"/>
      <c r="H170" s="98"/>
      <c r="I170" s="114"/>
      <c r="J170" s="95"/>
      <c r="K170" s="71"/>
      <c r="L170" s="71"/>
      <c r="M170" s="71"/>
      <c r="N170" s="13"/>
      <c r="O170" s="14"/>
      <c r="P170" s="15"/>
      <c r="Q170" s="190" t="s">
        <v>40</v>
      </c>
    </row>
    <row r="171" spans="2:17" ht="15" customHeight="1" x14ac:dyDescent="0.3">
      <c r="B171" s="2"/>
      <c r="C171" s="309"/>
      <c r="D171" s="329" t="s">
        <v>41</v>
      </c>
      <c r="E171" s="26"/>
      <c r="F171" s="8"/>
      <c r="G171" s="8"/>
      <c r="H171" s="94">
        <f>SUMIF(E171:G171,"&gt;0 ")</f>
        <v>0</v>
      </c>
      <c r="I171" s="20">
        <f>COUNTIF(E171:G171,"a")</f>
        <v>0</v>
      </c>
      <c r="J171" s="94"/>
      <c r="K171" s="111"/>
      <c r="L171" s="111"/>
      <c r="M171" s="111"/>
      <c r="N171" s="9"/>
      <c r="O171" s="10"/>
      <c r="P171" s="11"/>
      <c r="Q171" s="194" t="s">
        <v>43</v>
      </c>
    </row>
    <row r="172" spans="2:17" ht="15" customHeight="1" x14ac:dyDescent="0.3">
      <c r="B172" s="2"/>
      <c r="C172" s="309"/>
      <c r="D172" s="330"/>
      <c r="E172" s="28"/>
      <c r="F172" s="29"/>
      <c r="G172" s="29"/>
      <c r="H172" s="98"/>
      <c r="I172" s="114"/>
      <c r="J172" s="95"/>
      <c r="K172" s="71"/>
      <c r="L172" s="71"/>
      <c r="M172" s="71"/>
      <c r="N172" s="13"/>
      <c r="O172" s="14"/>
      <c r="P172" s="15"/>
      <c r="Q172" s="197" t="s">
        <v>44</v>
      </c>
    </row>
    <row r="173" spans="2:17" ht="15" customHeight="1" x14ac:dyDescent="0.3">
      <c r="B173" s="2"/>
      <c r="C173" s="309"/>
      <c r="D173" s="23"/>
      <c r="E173" s="29"/>
      <c r="F173" s="29"/>
      <c r="G173" s="29"/>
      <c r="H173" s="98"/>
      <c r="I173" s="114"/>
      <c r="J173" s="95"/>
      <c r="K173" s="71"/>
      <c r="L173" s="71"/>
      <c r="M173" s="71"/>
      <c r="N173" s="13"/>
      <c r="O173" s="14"/>
      <c r="P173" s="15"/>
      <c r="Q173" s="205" t="s">
        <v>102</v>
      </c>
    </row>
    <row r="174" spans="2:17" ht="15" customHeight="1" thickBot="1" x14ac:dyDescent="0.35">
      <c r="B174" s="2"/>
      <c r="C174" s="309"/>
      <c r="D174" s="23"/>
      <c r="E174" s="29"/>
      <c r="F174" s="29"/>
      <c r="G174" s="29"/>
      <c r="H174" s="98"/>
      <c r="I174" s="114"/>
      <c r="J174" s="95"/>
      <c r="K174" s="71"/>
      <c r="L174" s="71"/>
      <c r="M174" s="71"/>
      <c r="N174" s="13"/>
      <c r="O174" s="14"/>
      <c r="P174" s="15"/>
      <c r="Q174" s="197" t="s">
        <v>103</v>
      </c>
    </row>
    <row r="175" spans="2:17" ht="15" customHeight="1" x14ac:dyDescent="0.35">
      <c r="B175" s="2"/>
      <c r="C175" s="308" t="s">
        <v>104</v>
      </c>
      <c r="D175" s="329" t="s">
        <v>280</v>
      </c>
      <c r="E175" s="8"/>
      <c r="F175" s="8"/>
      <c r="G175" s="8"/>
      <c r="H175" s="94">
        <f>SUMIF(E175:G175,"&gt;0")</f>
        <v>0</v>
      </c>
      <c r="I175" s="20">
        <f>COUNTIF(E175:G175,"a")</f>
        <v>0</v>
      </c>
      <c r="J175" s="94"/>
      <c r="K175" s="111"/>
      <c r="L175" s="111"/>
      <c r="M175" s="111"/>
      <c r="N175" s="9"/>
      <c r="O175" s="10"/>
      <c r="P175" s="11"/>
      <c r="Q175" s="260" t="s">
        <v>35</v>
      </c>
    </row>
    <row r="176" spans="2:17" ht="15" customHeight="1" x14ac:dyDescent="0.35">
      <c r="B176" s="2"/>
      <c r="C176" s="309"/>
      <c r="D176" s="330"/>
      <c r="E176" s="29"/>
      <c r="F176" s="29"/>
      <c r="G176" s="29"/>
      <c r="H176" s="98"/>
      <c r="I176" s="102"/>
      <c r="J176" s="98"/>
      <c r="K176" s="29"/>
      <c r="L176" s="29"/>
      <c r="M176" s="29"/>
      <c r="N176" s="13"/>
      <c r="O176" s="14"/>
      <c r="P176" s="15"/>
      <c r="Q176" s="261" t="s">
        <v>36</v>
      </c>
    </row>
    <row r="177" spans="2:17" ht="15" customHeight="1" thickBot="1" x14ac:dyDescent="0.4">
      <c r="B177" s="2"/>
      <c r="C177" s="309"/>
      <c r="D177" s="16"/>
      <c r="E177" s="31"/>
      <c r="F177" s="31"/>
      <c r="G177" s="31"/>
      <c r="H177" s="93"/>
      <c r="I177" s="114"/>
      <c r="J177" s="95"/>
      <c r="K177" s="71"/>
      <c r="L177" s="71"/>
      <c r="M177" s="71"/>
      <c r="N177" s="13"/>
      <c r="O177" s="14"/>
      <c r="P177" s="15"/>
      <c r="Q177" s="43" t="s">
        <v>251</v>
      </c>
    </row>
    <row r="178" spans="2:17" ht="15" customHeight="1" x14ac:dyDescent="0.3">
      <c r="B178" s="2"/>
      <c r="C178" s="309"/>
      <c r="D178" s="25" t="s">
        <v>37</v>
      </c>
      <c r="E178" s="26"/>
      <c r="F178" s="8"/>
      <c r="G178" s="8"/>
      <c r="H178" s="94">
        <f>SUMIF(E178:G178,"&gt;0")</f>
        <v>0</v>
      </c>
      <c r="I178" s="20">
        <f>COUNTIF(E178:G178,"a")</f>
        <v>0</v>
      </c>
      <c r="J178" s="167"/>
      <c r="K178" s="137"/>
      <c r="L178" s="137"/>
      <c r="M178" s="111"/>
      <c r="N178" s="9"/>
      <c r="O178" s="10"/>
      <c r="P178" s="11"/>
      <c r="Q178" s="188" t="s">
        <v>105</v>
      </c>
    </row>
    <row r="179" spans="2:17" ht="15" customHeight="1" x14ac:dyDescent="0.3">
      <c r="B179" s="2"/>
      <c r="C179" s="309"/>
      <c r="D179" s="35"/>
      <c r="E179" s="36"/>
      <c r="F179" s="36"/>
      <c r="G179" s="36"/>
      <c r="H179" s="98"/>
      <c r="I179" s="114"/>
      <c r="J179" s="95"/>
      <c r="K179" s="71"/>
      <c r="L179" s="71"/>
      <c r="M179" s="71"/>
      <c r="N179" s="13"/>
      <c r="O179" s="14"/>
      <c r="P179" s="15"/>
      <c r="Q179" s="206" t="s">
        <v>239</v>
      </c>
    </row>
    <row r="180" spans="2:17" ht="15" customHeight="1" thickBot="1" x14ac:dyDescent="0.35">
      <c r="B180" s="2"/>
      <c r="C180" s="178"/>
      <c r="D180" s="35"/>
      <c r="E180" s="36"/>
      <c r="F180" s="36"/>
      <c r="G180" s="36"/>
      <c r="H180" s="98"/>
      <c r="I180" s="114"/>
      <c r="J180" s="95"/>
      <c r="K180" s="71"/>
      <c r="L180" s="71"/>
      <c r="M180" s="71"/>
      <c r="N180" s="13"/>
      <c r="O180" s="14"/>
      <c r="P180" s="15"/>
      <c r="Q180" s="190" t="s">
        <v>40</v>
      </c>
    </row>
    <row r="181" spans="2:17" ht="15" customHeight="1" x14ac:dyDescent="0.3">
      <c r="B181" s="2"/>
      <c r="C181" s="309"/>
      <c r="D181" s="329" t="s">
        <v>41</v>
      </c>
      <c r="E181" s="26"/>
      <c r="F181" s="8"/>
      <c r="G181" s="8"/>
      <c r="H181" s="94">
        <f>SUMIF(E181:G181,"&gt;0 ")</f>
        <v>0</v>
      </c>
      <c r="I181" s="20">
        <f>COUNTIF(E181:G181,"a")</f>
        <v>0</v>
      </c>
      <c r="J181" s="94"/>
      <c r="K181" s="111"/>
      <c r="L181" s="111"/>
      <c r="M181" s="111"/>
      <c r="N181" s="9"/>
      <c r="O181" s="10"/>
      <c r="P181" s="11"/>
      <c r="Q181" s="200" t="s">
        <v>43</v>
      </c>
    </row>
    <row r="182" spans="2:17" ht="15" customHeight="1" x14ac:dyDescent="0.3">
      <c r="B182" s="2"/>
      <c r="C182" s="309"/>
      <c r="D182" s="330"/>
      <c r="E182" s="28"/>
      <c r="F182" s="29"/>
      <c r="G182" s="29"/>
      <c r="H182" s="98"/>
      <c r="I182" s="114"/>
      <c r="J182" s="95"/>
      <c r="K182" s="71"/>
      <c r="L182" s="71"/>
      <c r="M182" s="71"/>
      <c r="N182" s="13"/>
      <c r="O182" s="14"/>
      <c r="P182" s="15"/>
      <c r="Q182" s="201" t="s">
        <v>44</v>
      </c>
    </row>
    <row r="183" spans="2:17" ht="15" customHeight="1" x14ac:dyDescent="0.3">
      <c r="B183" s="2"/>
      <c r="C183" s="309"/>
      <c r="D183" s="23"/>
      <c r="E183" s="29"/>
      <c r="F183" s="29"/>
      <c r="G183" s="29"/>
      <c r="H183" s="98"/>
      <c r="I183" s="114"/>
      <c r="J183" s="95"/>
      <c r="K183" s="71"/>
      <c r="L183" s="71"/>
      <c r="M183" s="71"/>
      <c r="N183" s="13"/>
      <c r="O183" s="14"/>
      <c r="P183" s="15"/>
      <c r="Q183" s="189" t="s">
        <v>102</v>
      </c>
    </row>
    <row r="184" spans="2:17" s="6" customFormat="1" ht="15" customHeight="1" thickBot="1" x14ac:dyDescent="0.35">
      <c r="B184" s="176"/>
      <c r="C184" s="309"/>
      <c r="D184" s="23"/>
      <c r="E184" s="29"/>
      <c r="F184" s="29"/>
      <c r="G184" s="29"/>
      <c r="H184" s="98"/>
      <c r="I184" s="114"/>
      <c r="J184" s="95"/>
      <c r="K184" s="71"/>
      <c r="L184" s="71"/>
      <c r="M184" s="71"/>
      <c r="N184" s="13"/>
      <c r="O184" s="14"/>
      <c r="P184" s="15"/>
      <c r="Q184" s="201" t="s">
        <v>103</v>
      </c>
    </row>
    <row r="185" spans="2:17" ht="15" customHeight="1" x14ac:dyDescent="0.35">
      <c r="B185" s="2"/>
      <c r="C185" s="308" t="s">
        <v>106</v>
      </c>
      <c r="D185" s="44" t="s">
        <v>34</v>
      </c>
      <c r="E185" s="26"/>
      <c r="F185" s="8"/>
      <c r="G185" s="8"/>
      <c r="H185" s="94">
        <f>SUMIF(E185:G185,"&gt;0")</f>
        <v>0</v>
      </c>
      <c r="I185" s="20">
        <f>COUNTIF(E185:G185,"a")</f>
        <v>0</v>
      </c>
      <c r="J185" s="94"/>
      <c r="K185" s="111"/>
      <c r="L185" s="111"/>
      <c r="M185" s="111"/>
      <c r="N185" s="9"/>
      <c r="O185" s="10"/>
      <c r="P185" s="11"/>
      <c r="Q185" s="199" t="s">
        <v>47</v>
      </c>
    </row>
    <row r="186" spans="2:17" ht="15" customHeight="1" thickBot="1" x14ac:dyDescent="0.4">
      <c r="B186" s="2"/>
      <c r="C186" s="309"/>
      <c r="D186" s="45"/>
      <c r="E186" s="31"/>
      <c r="F186" s="31"/>
      <c r="G186" s="31"/>
      <c r="H186" s="93"/>
      <c r="I186" s="114"/>
      <c r="J186" s="95"/>
      <c r="K186" s="71"/>
      <c r="L186" s="71"/>
      <c r="M186" s="71"/>
      <c r="N186" s="17"/>
      <c r="O186" s="18"/>
      <c r="P186" s="19"/>
      <c r="Q186" s="262" t="s">
        <v>36</v>
      </c>
    </row>
    <row r="187" spans="2:17" ht="15" customHeight="1" x14ac:dyDescent="0.3">
      <c r="B187" s="2"/>
      <c r="C187" s="309"/>
      <c r="D187" s="47" t="s">
        <v>37</v>
      </c>
      <c r="E187" s="26"/>
      <c r="F187" s="8"/>
      <c r="G187" s="8"/>
      <c r="H187" s="94">
        <f>SUMIF(E187:G187,"&gt;0")</f>
        <v>0</v>
      </c>
      <c r="I187" s="20">
        <f>COUNTIF(E187:G187,"a")</f>
        <v>0</v>
      </c>
      <c r="J187" s="168"/>
      <c r="K187" s="160"/>
      <c r="L187" s="160"/>
      <c r="M187" s="111"/>
      <c r="N187" s="9"/>
      <c r="O187" s="10"/>
      <c r="P187" s="11"/>
      <c r="Q187" s="206" t="s">
        <v>107</v>
      </c>
    </row>
    <row r="188" spans="2:17" ht="15" customHeight="1" thickBot="1" x14ac:dyDescent="0.35">
      <c r="B188" s="2"/>
      <c r="C188" s="43"/>
      <c r="D188" s="48"/>
      <c r="E188" s="31"/>
      <c r="F188" s="31"/>
      <c r="G188" s="31"/>
      <c r="H188" s="93"/>
      <c r="I188" s="114"/>
      <c r="J188" s="95"/>
      <c r="K188" s="71"/>
      <c r="L188" s="71"/>
      <c r="M188" s="71"/>
      <c r="N188" s="17"/>
      <c r="O188" s="18"/>
      <c r="P188" s="19"/>
      <c r="Q188" s="190" t="s">
        <v>40</v>
      </c>
    </row>
    <row r="189" spans="2:17" ht="44.25" customHeight="1" thickBot="1" x14ac:dyDescent="0.4">
      <c r="B189" s="2"/>
      <c r="C189" s="37" t="s">
        <v>229</v>
      </c>
      <c r="D189" s="37"/>
      <c r="E189" s="38">
        <f>SUM(E152,E154,E156,E158,E159,E161,E165,E168,E171,E175,E178,E181,E185,E187)</f>
        <v>0</v>
      </c>
      <c r="F189" s="38">
        <f>SUM(F152,F154,F156,F158,F159,F161,F165,F168,F171,F175,F178,F181,F185,F187)</f>
        <v>0</v>
      </c>
      <c r="G189" s="107">
        <f>SUM(G152,G154,G156,G158,G159,G161,G165,G168,G171,G175,G178,G181,G185,G187)</f>
        <v>0</v>
      </c>
      <c r="H189" s="108">
        <f>SUM(G189+F189+E189)</f>
        <v>0</v>
      </c>
      <c r="I189" s="39">
        <f>SUM(I152+I154,I156,I158,I159,I161,I165,I168,I171,I175,I178,I181,I185,I187)</f>
        <v>0</v>
      </c>
      <c r="J189" s="166"/>
      <c r="K189" s="41"/>
      <c r="L189" s="41"/>
      <c r="M189" s="41"/>
      <c r="N189" s="40"/>
      <c r="O189" s="41"/>
      <c r="P189" s="42"/>
      <c r="Q189" s="42"/>
    </row>
    <row r="190" spans="2:17" ht="15" customHeight="1" thickBot="1" x14ac:dyDescent="0.4">
      <c r="B190" s="2"/>
      <c r="C190" s="24" t="s">
        <v>108</v>
      </c>
      <c r="D190" s="32"/>
      <c r="E190" s="33"/>
      <c r="F190" s="33"/>
      <c r="G190" s="33"/>
      <c r="H190" s="138"/>
      <c r="I190" s="34"/>
      <c r="J190" s="138"/>
      <c r="K190" s="33"/>
      <c r="L190" s="33"/>
      <c r="M190" s="33"/>
      <c r="N190" s="317"/>
      <c r="O190" s="318"/>
      <c r="P190" s="319"/>
      <c r="Q190" s="150"/>
    </row>
    <row r="191" spans="2:17" ht="15" customHeight="1" x14ac:dyDescent="0.35">
      <c r="B191" s="2"/>
      <c r="C191" s="177" t="s">
        <v>109</v>
      </c>
      <c r="D191" s="329" t="s">
        <v>280</v>
      </c>
      <c r="E191" s="26"/>
      <c r="F191" s="8"/>
      <c r="G191" s="8"/>
      <c r="H191" s="94">
        <f>SUMIF(E191:G191,"&gt;0")</f>
        <v>0</v>
      </c>
      <c r="I191" s="20">
        <f>COUNTIF(E191:G191,"a")</f>
        <v>0</v>
      </c>
      <c r="J191" s="94"/>
      <c r="K191" s="111"/>
      <c r="L191" s="111"/>
      <c r="M191" s="111"/>
      <c r="N191" s="9"/>
      <c r="O191" s="10"/>
      <c r="P191" s="11"/>
      <c r="Q191" s="199" t="s">
        <v>47</v>
      </c>
    </row>
    <row r="192" spans="2:17" ht="15" customHeight="1" x14ac:dyDescent="0.35">
      <c r="B192" s="2"/>
      <c r="C192" s="43"/>
      <c r="D192" s="330"/>
      <c r="E192" s="29"/>
      <c r="F192" s="29"/>
      <c r="G192" s="29"/>
      <c r="H192" s="98"/>
      <c r="I192" s="114"/>
      <c r="J192" s="95"/>
      <c r="K192" s="71"/>
      <c r="L192" s="71"/>
      <c r="M192" s="71"/>
      <c r="N192" s="13"/>
      <c r="O192" s="14"/>
      <c r="P192" s="15"/>
      <c r="Q192" s="258" t="s">
        <v>36</v>
      </c>
    </row>
    <row r="193" spans="1:528" ht="15" customHeight="1" thickBot="1" x14ac:dyDescent="0.4">
      <c r="B193" s="2"/>
      <c r="C193" s="178"/>
      <c r="D193" s="257"/>
      <c r="E193" s="31"/>
      <c r="F193" s="31"/>
      <c r="G193" s="31"/>
      <c r="H193" s="93"/>
      <c r="I193" s="114"/>
      <c r="J193" s="95"/>
      <c r="K193" s="71"/>
      <c r="L193" s="71"/>
      <c r="M193" s="71"/>
      <c r="N193" s="17"/>
      <c r="O193" s="18"/>
      <c r="P193" s="19"/>
      <c r="Q193" s="233" t="s">
        <v>251</v>
      </c>
    </row>
    <row r="194" spans="1:528" ht="15" customHeight="1" x14ac:dyDescent="0.3">
      <c r="B194" s="2"/>
      <c r="C194" s="178"/>
      <c r="D194" s="50" t="s">
        <v>37</v>
      </c>
      <c r="E194" s="26"/>
      <c r="F194" s="8"/>
      <c r="G194" s="8"/>
      <c r="H194" s="94">
        <f>SUMIF(E194:G194,"&gt;0")</f>
        <v>0</v>
      </c>
      <c r="I194" s="20">
        <f>COUNTIF(E194:G194,"a")</f>
        <v>0</v>
      </c>
      <c r="J194" s="94"/>
      <c r="K194" s="111"/>
      <c r="L194" s="111"/>
      <c r="M194" s="111"/>
      <c r="N194" s="9"/>
      <c r="O194" s="10"/>
      <c r="P194" s="11"/>
      <c r="Q194" s="200" t="s">
        <v>110</v>
      </c>
    </row>
    <row r="195" spans="1:528" ht="15" customHeight="1" thickBot="1" x14ac:dyDescent="0.35">
      <c r="B195" s="2"/>
      <c r="C195" s="178"/>
      <c r="D195" s="36"/>
      <c r="E195" s="29"/>
      <c r="F195" s="29"/>
      <c r="G195" s="29"/>
      <c r="H195" s="98"/>
      <c r="I195" s="114"/>
      <c r="J195" s="95"/>
      <c r="K195" s="71"/>
      <c r="L195" s="71"/>
      <c r="M195" s="71"/>
      <c r="N195" s="13"/>
      <c r="O195" s="14"/>
      <c r="P195" s="15"/>
      <c r="Q195" s="206" t="s">
        <v>111</v>
      </c>
    </row>
    <row r="196" spans="1:528" s="51" customFormat="1" ht="15" customHeight="1" thickBot="1" x14ac:dyDescent="0.35">
      <c r="A196" s="1"/>
      <c r="B196" s="2"/>
      <c r="C196" s="43"/>
      <c r="D196" s="29"/>
      <c r="E196" s="29"/>
      <c r="F196" s="29"/>
      <c r="G196" s="29"/>
      <c r="H196" s="98"/>
      <c r="I196" s="114"/>
      <c r="J196" s="95"/>
      <c r="K196" s="71"/>
      <c r="L196" s="71"/>
      <c r="M196" s="71"/>
      <c r="N196" s="13"/>
      <c r="O196" s="14"/>
      <c r="P196" s="15"/>
      <c r="Q196" s="189" t="s">
        <v>112</v>
      </c>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c r="JC196" s="1"/>
      <c r="JD196" s="1"/>
      <c r="JE196" s="1"/>
      <c r="JF196" s="1"/>
      <c r="JG196" s="1"/>
      <c r="JH196" s="1"/>
      <c r="JI196" s="1"/>
      <c r="JJ196" s="1"/>
      <c r="JK196" s="1"/>
      <c r="JL196" s="1"/>
      <c r="JM196" s="1"/>
      <c r="JN196" s="1"/>
      <c r="JO196" s="1"/>
      <c r="JP196" s="1"/>
      <c r="JQ196" s="1"/>
      <c r="JR196" s="1"/>
      <c r="JS196" s="1"/>
      <c r="JT196" s="1"/>
      <c r="JU196" s="1"/>
      <c r="JV196" s="1"/>
      <c r="JW196" s="1"/>
      <c r="JX196" s="1"/>
      <c r="JY196" s="1"/>
      <c r="JZ196" s="1"/>
      <c r="KA196" s="1"/>
      <c r="KB196" s="1"/>
      <c r="KC196" s="1"/>
      <c r="KD196" s="1"/>
      <c r="KE196" s="1"/>
      <c r="KF196" s="1"/>
      <c r="KG196" s="1"/>
      <c r="KH196" s="1"/>
      <c r="KI196" s="1"/>
      <c r="KJ196" s="1"/>
      <c r="KK196" s="1"/>
      <c r="KL196" s="1"/>
      <c r="KM196" s="1"/>
      <c r="KN196" s="1"/>
      <c r="KO196" s="1"/>
      <c r="KP196" s="1"/>
      <c r="KQ196" s="1"/>
      <c r="KR196" s="1"/>
      <c r="KS196" s="1"/>
      <c r="KT196" s="1"/>
      <c r="KU196" s="1"/>
      <c r="KV196" s="1"/>
      <c r="KW196" s="1"/>
      <c r="KX196" s="1"/>
      <c r="KY196" s="1"/>
      <c r="KZ196" s="1"/>
      <c r="LA196" s="1"/>
      <c r="LB196" s="1"/>
      <c r="LC196" s="1"/>
      <c r="LD196" s="1"/>
      <c r="LE196" s="1"/>
      <c r="LF196" s="1"/>
      <c r="LG196" s="1"/>
      <c r="LH196" s="1"/>
      <c r="LI196" s="1"/>
      <c r="LJ196" s="1"/>
      <c r="LK196" s="1"/>
      <c r="LL196" s="1"/>
      <c r="LM196" s="1"/>
      <c r="LN196" s="1"/>
      <c r="LO196" s="1"/>
      <c r="LP196" s="1"/>
      <c r="LQ196" s="1"/>
      <c r="LR196" s="1"/>
      <c r="LS196" s="1"/>
      <c r="LT196" s="1"/>
      <c r="LU196" s="1"/>
      <c r="LV196" s="1"/>
      <c r="LW196" s="1"/>
      <c r="LX196" s="1"/>
      <c r="LY196" s="1"/>
      <c r="LZ196" s="1"/>
      <c r="MA196" s="1"/>
      <c r="MB196" s="1"/>
      <c r="MC196" s="1"/>
      <c r="MD196" s="1"/>
      <c r="ME196" s="1"/>
      <c r="MF196" s="1"/>
      <c r="MG196" s="1"/>
      <c r="MH196" s="1"/>
      <c r="MI196" s="1"/>
      <c r="MJ196" s="1"/>
      <c r="MK196" s="1"/>
      <c r="ML196" s="1"/>
      <c r="MM196" s="1"/>
      <c r="MN196" s="1"/>
      <c r="MO196" s="1"/>
      <c r="MP196" s="1"/>
      <c r="MQ196" s="1"/>
      <c r="MR196" s="1"/>
      <c r="MS196" s="1"/>
      <c r="MT196" s="1"/>
      <c r="MU196" s="1"/>
      <c r="MV196" s="1"/>
      <c r="MW196" s="1"/>
      <c r="MX196" s="1"/>
      <c r="MY196" s="1"/>
      <c r="MZ196" s="1"/>
      <c r="NA196" s="1"/>
      <c r="NB196" s="1"/>
      <c r="NC196" s="1"/>
      <c r="ND196" s="1"/>
      <c r="NE196" s="1"/>
      <c r="NF196" s="1"/>
      <c r="NG196" s="1"/>
      <c r="NH196" s="1"/>
      <c r="NI196" s="1"/>
      <c r="NJ196" s="1"/>
      <c r="NK196" s="1"/>
      <c r="NL196" s="1"/>
      <c r="NM196" s="1"/>
      <c r="NN196" s="1"/>
      <c r="NO196" s="1"/>
      <c r="NP196" s="1"/>
      <c r="NQ196" s="1"/>
      <c r="NR196" s="1"/>
      <c r="NS196" s="1"/>
      <c r="NT196" s="1"/>
      <c r="NU196" s="1"/>
      <c r="NV196" s="1"/>
      <c r="NW196" s="1"/>
      <c r="NX196" s="1"/>
      <c r="NY196" s="1"/>
      <c r="NZ196" s="1"/>
      <c r="OA196" s="1"/>
      <c r="OB196" s="1"/>
      <c r="OC196" s="1"/>
      <c r="OD196" s="1"/>
      <c r="OE196" s="1"/>
      <c r="OF196" s="1"/>
      <c r="OG196" s="1"/>
      <c r="OH196" s="1"/>
      <c r="OI196" s="1"/>
      <c r="OJ196" s="1"/>
      <c r="OK196" s="1"/>
      <c r="OL196" s="1"/>
      <c r="OM196" s="1"/>
      <c r="ON196" s="1"/>
      <c r="OO196" s="1"/>
      <c r="OP196" s="1"/>
      <c r="OQ196" s="1"/>
      <c r="OR196" s="1"/>
      <c r="OS196" s="1"/>
      <c r="OT196" s="1"/>
      <c r="OU196" s="1"/>
      <c r="OV196" s="1"/>
      <c r="OW196" s="1"/>
      <c r="OX196" s="1"/>
      <c r="OY196" s="1"/>
      <c r="OZ196" s="1"/>
      <c r="PA196" s="1"/>
      <c r="PB196" s="1"/>
      <c r="PC196" s="1"/>
      <c r="PD196" s="1"/>
      <c r="PE196" s="1"/>
      <c r="PF196" s="1"/>
      <c r="PG196" s="1"/>
      <c r="PH196" s="1"/>
      <c r="PI196" s="1"/>
      <c r="PJ196" s="1"/>
      <c r="PK196" s="1"/>
      <c r="PL196" s="1"/>
      <c r="PM196" s="1"/>
      <c r="PN196" s="1"/>
      <c r="PO196" s="1"/>
      <c r="PP196" s="1"/>
      <c r="PQ196" s="1"/>
      <c r="PR196" s="1"/>
      <c r="PS196" s="1"/>
      <c r="PT196" s="1"/>
      <c r="PU196" s="1"/>
      <c r="PV196" s="1"/>
      <c r="PW196" s="1"/>
      <c r="PX196" s="1"/>
      <c r="PY196" s="1"/>
      <c r="PZ196" s="1"/>
      <c r="QA196" s="1"/>
      <c r="QB196" s="1"/>
      <c r="QC196" s="1"/>
      <c r="QD196" s="1"/>
      <c r="QE196" s="1"/>
      <c r="QF196" s="1"/>
      <c r="QG196" s="1"/>
      <c r="QH196" s="1"/>
      <c r="QI196" s="1"/>
      <c r="QJ196" s="1"/>
      <c r="QK196" s="1"/>
      <c r="QL196" s="1"/>
      <c r="QM196" s="1"/>
      <c r="QN196" s="1"/>
      <c r="QO196" s="1"/>
      <c r="QP196" s="1"/>
      <c r="QQ196" s="1"/>
      <c r="QR196" s="1"/>
      <c r="QS196" s="1"/>
      <c r="QT196" s="1"/>
      <c r="QU196" s="1"/>
      <c r="QV196" s="1"/>
      <c r="QW196" s="1"/>
      <c r="QX196" s="1"/>
      <c r="QY196" s="1"/>
      <c r="QZ196" s="1"/>
      <c r="RA196" s="1"/>
      <c r="RB196" s="1"/>
      <c r="RC196" s="1"/>
      <c r="RD196" s="1"/>
      <c r="RE196" s="1"/>
      <c r="RF196" s="1"/>
      <c r="RG196" s="1"/>
      <c r="RH196" s="1"/>
      <c r="RI196" s="1"/>
      <c r="RJ196" s="1"/>
      <c r="RK196" s="1"/>
      <c r="RL196" s="1"/>
      <c r="RM196" s="1"/>
      <c r="RN196" s="1"/>
      <c r="RO196" s="1"/>
      <c r="RP196" s="1"/>
      <c r="RQ196" s="1"/>
      <c r="RR196" s="1"/>
      <c r="RS196" s="1"/>
      <c r="RT196" s="1"/>
      <c r="RU196" s="1"/>
      <c r="RV196" s="1"/>
      <c r="RW196" s="1"/>
      <c r="RX196" s="1"/>
      <c r="RY196" s="1"/>
      <c r="RZ196" s="1"/>
      <c r="SA196" s="1"/>
      <c r="SB196" s="1"/>
      <c r="SC196" s="1"/>
      <c r="SD196" s="1"/>
      <c r="SE196" s="1"/>
      <c r="SF196" s="1"/>
      <c r="SG196" s="1"/>
      <c r="SH196" s="1"/>
      <c r="SI196" s="1"/>
      <c r="SJ196" s="1"/>
      <c r="SK196" s="1"/>
      <c r="SL196" s="1"/>
      <c r="SM196" s="1"/>
      <c r="SN196" s="1"/>
      <c r="SO196" s="1"/>
      <c r="SP196" s="1"/>
      <c r="SQ196" s="1"/>
      <c r="SR196" s="1"/>
      <c r="SS196" s="1"/>
      <c r="ST196" s="1"/>
      <c r="SU196" s="1"/>
      <c r="SV196" s="1"/>
      <c r="SW196" s="1"/>
      <c r="SX196" s="1"/>
      <c r="SY196" s="1"/>
      <c r="SZ196" s="1"/>
      <c r="TA196" s="1"/>
      <c r="TB196" s="1"/>
      <c r="TC196" s="1"/>
      <c r="TD196" s="1"/>
      <c r="TE196" s="1"/>
      <c r="TF196" s="1"/>
      <c r="TG196" s="1"/>
      <c r="TH196" s="1"/>
    </row>
    <row r="197" spans="1:528" ht="15" customHeight="1" thickBot="1" x14ac:dyDescent="0.35">
      <c r="B197" s="2"/>
      <c r="C197" s="43"/>
      <c r="D197" s="46"/>
      <c r="E197" s="29"/>
      <c r="F197" s="29"/>
      <c r="G197" s="29"/>
      <c r="H197" s="98"/>
      <c r="I197" s="114"/>
      <c r="J197" s="95"/>
      <c r="K197" s="71"/>
      <c r="L197" s="71"/>
      <c r="M197" s="71"/>
      <c r="N197" s="13"/>
      <c r="O197" s="14"/>
      <c r="P197" s="15"/>
      <c r="Q197" s="190" t="s">
        <v>40</v>
      </c>
    </row>
    <row r="198" spans="1:528" ht="15" customHeight="1" x14ac:dyDescent="0.35">
      <c r="B198" s="2"/>
      <c r="C198" s="308" t="s">
        <v>113</v>
      </c>
      <c r="D198" s="329" t="s">
        <v>280</v>
      </c>
      <c r="E198" s="26"/>
      <c r="F198" s="8"/>
      <c r="G198" s="8"/>
      <c r="H198" s="94">
        <f>SUMIF(E198:G198,"&gt;0")</f>
        <v>0</v>
      </c>
      <c r="I198" s="20">
        <f>COUNTIF(E198:G198,"a")</f>
        <v>0</v>
      </c>
      <c r="J198" s="94"/>
      <c r="K198" s="111"/>
      <c r="L198" s="111"/>
      <c r="M198" s="111"/>
      <c r="N198" s="9"/>
      <c r="O198" s="10"/>
      <c r="P198" s="11"/>
      <c r="Q198" s="199" t="s">
        <v>47</v>
      </c>
    </row>
    <row r="199" spans="1:528" ht="15" customHeight="1" x14ac:dyDescent="0.35">
      <c r="B199" s="2"/>
      <c r="C199" s="309"/>
      <c r="D199" s="330"/>
      <c r="E199" s="29"/>
      <c r="F199" s="29"/>
      <c r="G199" s="29"/>
      <c r="H199" s="98"/>
      <c r="I199" s="114"/>
      <c r="J199" s="95"/>
      <c r="K199" s="71"/>
      <c r="L199" s="71"/>
      <c r="M199" s="71"/>
      <c r="N199" s="13"/>
      <c r="O199" s="14"/>
      <c r="P199" s="15"/>
      <c r="Q199" s="258" t="s">
        <v>36</v>
      </c>
    </row>
    <row r="200" spans="1:528" ht="15" customHeight="1" thickBot="1" x14ac:dyDescent="0.4">
      <c r="B200" s="2"/>
      <c r="C200" s="309"/>
      <c r="D200" s="257"/>
      <c r="E200" s="31"/>
      <c r="F200" s="31"/>
      <c r="G200" s="31"/>
      <c r="H200" s="93"/>
      <c r="I200" s="114"/>
      <c r="J200" s="95"/>
      <c r="K200" s="71"/>
      <c r="L200" s="71"/>
      <c r="M200" s="71"/>
      <c r="N200" s="17"/>
      <c r="O200" s="18"/>
      <c r="P200" s="19"/>
      <c r="Q200" s="233" t="s">
        <v>251</v>
      </c>
    </row>
    <row r="201" spans="1:528" ht="15" customHeight="1" x14ac:dyDescent="0.3">
      <c r="B201" s="2"/>
      <c r="C201" s="309"/>
      <c r="D201" s="50" t="s">
        <v>37</v>
      </c>
      <c r="E201" s="26"/>
      <c r="F201" s="8"/>
      <c r="G201" s="8"/>
      <c r="H201" s="94">
        <f>SUMIF(E201:G201,"&gt;0")</f>
        <v>0</v>
      </c>
      <c r="I201" s="20">
        <f>COUNTIF(E201:G201,"a")</f>
        <v>0</v>
      </c>
      <c r="J201" s="94"/>
      <c r="K201" s="111"/>
      <c r="L201" s="111"/>
      <c r="M201" s="111"/>
      <c r="N201" s="9"/>
      <c r="O201" s="10"/>
      <c r="P201" s="11"/>
      <c r="Q201" s="189" t="s">
        <v>110</v>
      </c>
    </row>
    <row r="202" spans="1:528" ht="15" customHeight="1" x14ac:dyDescent="0.3">
      <c r="B202" s="2"/>
      <c r="C202" s="309"/>
      <c r="D202" s="36"/>
      <c r="E202" s="29"/>
      <c r="F202" s="29"/>
      <c r="G202" s="29"/>
      <c r="H202" s="98"/>
      <c r="I202" s="102"/>
      <c r="J202" s="98"/>
      <c r="K202" s="29"/>
      <c r="L202" s="29"/>
      <c r="M202" s="29"/>
      <c r="N202" s="13"/>
      <c r="O202" s="14"/>
      <c r="P202" s="15"/>
      <c r="Q202" s="206" t="s">
        <v>114</v>
      </c>
    </row>
    <row r="203" spans="1:528" ht="15" customHeight="1" x14ac:dyDescent="0.3">
      <c r="B203" s="2"/>
      <c r="C203" s="309"/>
      <c r="D203" s="29"/>
      <c r="E203" s="29"/>
      <c r="F203" s="29"/>
      <c r="G203" s="29"/>
      <c r="H203" s="98"/>
      <c r="I203" s="114"/>
      <c r="J203" s="95"/>
      <c r="K203" s="71"/>
      <c r="L203" s="71"/>
      <c r="M203" s="71"/>
      <c r="N203" s="13"/>
      <c r="O203" s="14"/>
      <c r="P203" s="15"/>
      <c r="Q203" s="189" t="s">
        <v>112</v>
      </c>
    </row>
    <row r="204" spans="1:528" ht="15" customHeight="1" thickBot="1" x14ac:dyDescent="0.35">
      <c r="B204" s="2"/>
      <c r="C204" s="309"/>
      <c r="D204" s="46"/>
      <c r="E204" s="29"/>
      <c r="F204" s="29"/>
      <c r="G204" s="29"/>
      <c r="H204" s="98"/>
      <c r="I204" s="114"/>
      <c r="J204" s="95"/>
      <c r="K204" s="71"/>
      <c r="L204" s="71"/>
      <c r="M204" s="71"/>
      <c r="N204" s="13"/>
      <c r="O204" s="14"/>
      <c r="P204" s="15"/>
      <c r="Q204" s="190" t="s">
        <v>40</v>
      </c>
    </row>
    <row r="205" spans="1:528" ht="15" customHeight="1" x14ac:dyDescent="0.35">
      <c r="B205" s="2"/>
      <c r="C205" s="308" t="s">
        <v>115</v>
      </c>
      <c r="D205" s="329" t="s">
        <v>280</v>
      </c>
      <c r="E205" s="26"/>
      <c r="F205" s="8"/>
      <c r="G205" s="8"/>
      <c r="H205" s="94">
        <f>SUMIF(E205:G205,"&gt;0")</f>
        <v>0</v>
      </c>
      <c r="I205" s="20">
        <f>COUNTIF(E205:G205,"a")</f>
        <v>0</v>
      </c>
      <c r="J205" s="94"/>
      <c r="K205" s="111"/>
      <c r="L205" s="111"/>
      <c r="M205" s="111"/>
      <c r="N205" s="9"/>
      <c r="O205" s="10"/>
      <c r="P205" s="11"/>
      <c r="Q205" s="199" t="s">
        <v>47</v>
      </c>
    </row>
    <row r="206" spans="1:528" ht="15" customHeight="1" x14ac:dyDescent="0.35">
      <c r="B206" s="2"/>
      <c r="C206" s="309"/>
      <c r="D206" s="330"/>
      <c r="E206" s="29"/>
      <c r="F206" s="29"/>
      <c r="G206" s="29"/>
      <c r="H206" s="98"/>
      <c r="I206" s="102"/>
      <c r="J206" s="98"/>
      <c r="K206" s="29"/>
      <c r="L206" s="29"/>
      <c r="M206" s="29"/>
      <c r="N206" s="13"/>
      <c r="O206" s="14"/>
      <c r="P206" s="15"/>
      <c r="Q206" s="258" t="s">
        <v>36</v>
      </c>
    </row>
    <row r="207" spans="1:528" ht="15" customHeight="1" thickBot="1" x14ac:dyDescent="0.4">
      <c r="B207" s="2"/>
      <c r="C207" s="309"/>
      <c r="D207" s="257"/>
      <c r="E207" s="31"/>
      <c r="F207" s="31"/>
      <c r="G207" s="31"/>
      <c r="H207" s="93"/>
      <c r="I207" s="114"/>
      <c r="J207" s="95"/>
      <c r="K207" s="71"/>
      <c r="L207" s="71"/>
      <c r="M207" s="71"/>
      <c r="N207" s="17"/>
      <c r="O207" s="18"/>
      <c r="P207" s="19"/>
      <c r="Q207" s="233" t="s">
        <v>251</v>
      </c>
    </row>
    <row r="208" spans="1:528" ht="15" customHeight="1" x14ac:dyDescent="0.3">
      <c r="B208" s="2"/>
      <c r="C208" s="309"/>
      <c r="D208" s="50" t="s">
        <v>37</v>
      </c>
      <c r="E208" s="26"/>
      <c r="F208" s="8"/>
      <c r="G208" s="8"/>
      <c r="H208" s="94">
        <f>SUMIF(E208:G208,"&gt;0")</f>
        <v>0</v>
      </c>
      <c r="I208" s="20">
        <f>COUNTIF(E208:G208,"a")</f>
        <v>0</v>
      </c>
      <c r="J208" s="94"/>
      <c r="K208" s="111"/>
      <c r="L208" s="111"/>
      <c r="M208" s="111"/>
      <c r="N208" s="9"/>
      <c r="O208" s="10"/>
      <c r="P208" s="11"/>
      <c r="Q208" s="189" t="s">
        <v>116</v>
      </c>
    </row>
    <row r="209" spans="2:17" ht="15" customHeight="1" x14ac:dyDescent="0.3">
      <c r="B209" s="2"/>
      <c r="C209" s="178"/>
      <c r="D209" s="36"/>
      <c r="E209" s="29"/>
      <c r="F209" s="29"/>
      <c r="G209" s="29"/>
      <c r="H209" s="98"/>
      <c r="I209" s="102"/>
      <c r="J209" s="98"/>
      <c r="K209" s="29"/>
      <c r="L209" s="29"/>
      <c r="M209" s="29"/>
      <c r="N209" s="13"/>
      <c r="O209" s="14"/>
      <c r="P209" s="15"/>
      <c r="Q209" s="189" t="s">
        <v>117</v>
      </c>
    </row>
    <row r="210" spans="2:17" ht="15" customHeight="1" thickBot="1" x14ac:dyDescent="0.4">
      <c r="B210" s="2"/>
      <c r="C210" s="43"/>
      <c r="D210" s="46"/>
      <c r="E210" s="29"/>
      <c r="F210" s="29"/>
      <c r="G210" s="29"/>
      <c r="H210" s="98"/>
      <c r="I210" s="114"/>
      <c r="J210" s="95"/>
      <c r="K210" s="71"/>
      <c r="L210" s="71"/>
      <c r="M210" s="71"/>
      <c r="N210" s="13"/>
      <c r="O210" s="14"/>
      <c r="P210" s="15"/>
      <c r="Q210" s="259" t="s">
        <v>40</v>
      </c>
    </row>
    <row r="211" spans="2:17" ht="15" customHeight="1" x14ac:dyDescent="0.35">
      <c r="B211" s="2"/>
      <c r="C211" s="308" t="s">
        <v>118</v>
      </c>
      <c r="D211" s="329" t="s">
        <v>280</v>
      </c>
      <c r="E211" s="26"/>
      <c r="F211" s="8"/>
      <c r="G211" s="8"/>
      <c r="H211" s="94">
        <f>SUMIF(E211:G211,"&gt;0")</f>
        <v>0</v>
      </c>
      <c r="I211" s="20">
        <f>COUNTIF(E211:G211,"a")</f>
        <v>0</v>
      </c>
      <c r="J211" s="94"/>
      <c r="K211" s="111"/>
      <c r="L211" s="111"/>
      <c r="M211" s="111"/>
      <c r="N211" s="9"/>
      <c r="O211" s="10"/>
      <c r="P211" s="11"/>
      <c r="Q211" s="199" t="s">
        <v>47</v>
      </c>
    </row>
    <row r="212" spans="2:17" ht="15" customHeight="1" x14ac:dyDescent="0.35">
      <c r="B212" s="2"/>
      <c r="C212" s="309"/>
      <c r="D212" s="330"/>
      <c r="E212" s="29"/>
      <c r="F212" s="29"/>
      <c r="G212" s="29"/>
      <c r="H212" s="98"/>
      <c r="I212" s="114"/>
      <c r="J212" s="95"/>
      <c r="K212" s="71"/>
      <c r="L212" s="71"/>
      <c r="M212" s="71"/>
      <c r="N212" s="13"/>
      <c r="O212" s="14"/>
      <c r="P212" s="15"/>
      <c r="Q212" s="258" t="s">
        <v>36</v>
      </c>
    </row>
    <row r="213" spans="2:17" ht="15" customHeight="1" thickBot="1" x14ac:dyDescent="0.4">
      <c r="B213" s="2"/>
      <c r="C213" s="309"/>
      <c r="D213" s="257"/>
      <c r="E213" s="31"/>
      <c r="F213" s="31"/>
      <c r="G213" s="31"/>
      <c r="H213" s="93"/>
      <c r="I213" s="114"/>
      <c r="J213" s="95"/>
      <c r="K213" s="71"/>
      <c r="L213" s="71"/>
      <c r="M213" s="71"/>
      <c r="N213" s="13"/>
      <c r="O213" s="14"/>
      <c r="P213" s="15"/>
      <c r="Q213" s="233" t="s">
        <v>251</v>
      </c>
    </row>
    <row r="214" spans="2:17" ht="15" customHeight="1" x14ac:dyDescent="0.3">
      <c r="B214" s="2"/>
      <c r="C214" s="309"/>
      <c r="D214" s="50" t="s">
        <v>37</v>
      </c>
      <c r="E214" s="26"/>
      <c r="F214" s="8"/>
      <c r="G214" s="8"/>
      <c r="H214" s="94">
        <f>SUMIF(E214:G214,"&gt;0")</f>
        <v>0</v>
      </c>
      <c r="I214" s="20">
        <f>COUNTIF(E214:G214,"a")</f>
        <v>0</v>
      </c>
      <c r="J214" s="94"/>
      <c r="K214" s="111"/>
      <c r="L214" s="111"/>
      <c r="M214" s="111"/>
      <c r="N214" s="9"/>
      <c r="O214" s="10"/>
      <c r="P214" s="11"/>
      <c r="Q214" s="189" t="s">
        <v>116</v>
      </c>
    </row>
    <row r="215" spans="2:17" ht="15" customHeight="1" x14ac:dyDescent="0.3">
      <c r="B215" s="2"/>
      <c r="C215" s="309"/>
      <c r="D215" s="36"/>
      <c r="E215" s="29"/>
      <c r="F215" s="29"/>
      <c r="G215" s="29"/>
      <c r="H215" s="98"/>
      <c r="I215" s="102"/>
      <c r="J215" s="98"/>
      <c r="K215" s="29"/>
      <c r="L215" s="29"/>
      <c r="M215" s="29"/>
      <c r="N215" s="13"/>
      <c r="O215" s="14"/>
      <c r="P215" s="15"/>
      <c r="Q215" s="189" t="s">
        <v>117</v>
      </c>
    </row>
    <row r="216" spans="2:17" ht="15" customHeight="1" thickBot="1" x14ac:dyDescent="0.4">
      <c r="B216" s="2"/>
      <c r="C216" s="309"/>
      <c r="D216" s="23"/>
      <c r="E216" s="29"/>
      <c r="F216" s="29"/>
      <c r="G216" s="29"/>
      <c r="H216" s="93"/>
      <c r="I216" s="101"/>
      <c r="J216" s="93"/>
      <c r="K216" s="29"/>
      <c r="L216" s="29"/>
      <c r="M216" s="29"/>
      <c r="N216" s="13"/>
      <c r="O216" s="14"/>
      <c r="P216" s="15"/>
      <c r="Q216" s="103" t="s">
        <v>40</v>
      </c>
    </row>
    <row r="217" spans="2:17" ht="45" customHeight="1" thickBot="1" x14ac:dyDescent="0.4">
      <c r="B217" s="2"/>
      <c r="C217" s="37" t="s">
        <v>230</v>
      </c>
      <c r="D217" s="37"/>
      <c r="E217" s="38">
        <f>SUM(E191,E194,E198,E201,E205,E208,E211,E214)</f>
        <v>0</v>
      </c>
      <c r="F217" s="38">
        <f>SUM(F191,F194,F198,F201,F205,F208,F211,F214)</f>
        <v>0</v>
      </c>
      <c r="G217" s="107">
        <f>SUM(G191,G194,G198,G201,G205,G208,G211,G214)</f>
        <v>0</v>
      </c>
      <c r="H217" s="108">
        <f>SUM(G217+F217+E217)</f>
        <v>0</v>
      </c>
      <c r="I217" s="39">
        <f>SUM(I191,I194,I198,I201,I205,I208,I211,I214)</f>
        <v>0</v>
      </c>
      <c r="J217" s="108"/>
      <c r="K217" s="156"/>
      <c r="L217" s="156"/>
      <c r="M217" s="156"/>
      <c r="N217" s="40"/>
      <c r="O217" s="41"/>
      <c r="P217" s="42"/>
      <c r="Q217" s="42"/>
    </row>
    <row r="218" spans="2:17" ht="15" customHeight="1" thickBot="1" x14ac:dyDescent="0.4">
      <c r="B218" s="2"/>
      <c r="C218" s="24" t="s">
        <v>119</v>
      </c>
      <c r="D218" s="32"/>
      <c r="E218" s="33"/>
      <c r="F218" s="33"/>
      <c r="G218" s="33"/>
      <c r="H218" s="138"/>
      <c r="I218" s="34"/>
      <c r="J218" s="138"/>
      <c r="K218" s="33"/>
      <c r="L218" s="33"/>
      <c r="M218" s="33"/>
      <c r="N218" s="317"/>
      <c r="O218" s="318"/>
      <c r="P218" s="319"/>
      <c r="Q218" s="150"/>
    </row>
    <row r="219" spans="2:17" ht="15" customHeight="1" x14ac:dyDescent="0.3">
      <c r="B219" s="2"/>
      <c r="C219" s="308" t="s">
        <v>120</v>
      </c>
      <c r="D219" s="117" t="s">
        <v>34</v>
      </c>
      <c r="E219" s="8"/>
      <c r="F219" s="8"/>
      <c r="G219" s="8"/>
      <c r="H219" s="94">
        <f>SUMIF(E219:G219,"&gt;0")</f>
        <v>0</v>
      </c>
      <c r="I219" s="20">
        <f>COUNTIF(E219:G219,"a")</f>
        <v>0</v>
      </c>
      <c r="J219" s="94"/>
      <c r="K219" s="111"/>
      <c r="L219" s="111"/>
      <c r="M219" s="111"/>
      <c r="N219" s="9"/>
      <c r="O219" s="10"/>
      <c r="P219" s="11"/>
      <c r="Q219" s="192" t="s">
        <v>35</v>
      </c>
    </row>
    <row r="220" spans="2:17" ht="15" customHeight="1" thickBot="1" x14ac:dyDescent="0.35">
      <c r="B220" s="2"/>
      <c r="C220" s="309"/>
      <c r="D220" s="16"/>
      <c r="E220" s="31"/>
      <c r="F220" s="31"/>
      <c r="G220" s="31"/>
      <c r="H220" s="93"/>
      <c r="I220" s="114"/>
      <c r="J220" s="95"/>
      <c r="K220" s="71"/>
      <c r="L220" s="71"/>
      <c r="M220" s="71"/>
      <c r="N220" s="13"/>
      <c r="O220" s="14"/>
      <c r="P220" s="15"/>
      <c r="Q220" s="193" t="s">
        <v>36</v>
      </c>
    </row>
    <row r="221" spans="2:17" ht="15" customHeight="1" x14ac:dyDescent="0.3">
      <c r="C221" s="309"/>
      <c r="D221" s="25" t="s">
        <v>37</v>
      </c>
      <c r="E221" s="26"/>
      <c r="F221" s="8"/>
      <c r="G221" s="8"/>
      <c r="H221" s="94">
        <f>SUMIF(E221:G221,"&gt;0")</f>
        <v>0</v>
      </c>
      <c r="I221" s="20">
        <f>COUNTIF(E221:G221,"a")</f>
        <v>0</v>
      </c>
      <c r="J221" s="94"/>
      <c r="K221" s="111"/>
      <c r="L221" s="111"/>
      <c r="M221" s="111">
        <f>COUNTIF(E221:G221,"0")</f>
        <v>0</v>
      </c>
      <c r="N221" s="9"/>
      <c r="O221" s="10"/>
      <c r="P221" s="11"/>
      <c r="Q221" s="200" t="s">
        <v>121</v>
      </c>
    </row>
    <row r="222" spans="2:17" ht="15" customHeight="1" x14ac:dyDescent="0.3">
      <c r="C222" s="309"/>
      <c r="D222" s="35"/>
      <c r="E222" s="36"/>
      <c r="F222" s="36"/>
      <c r="G222" s="36"/>
      <c r="H222" s="98"/>
      <c r="I222" s="114"/>
      <c r="J222" s="95"/>
      <c r="K222" s="71"/>
      <c r="L222" s="71"/>
      <c r="M222" s="71"/>
      <c r="N222" s="13"/>
      <c r="O222" s="14"/>
      <c r="P222" s="15"/>
      <c r="Q222" s="201" t="s">
        <v>122</v>
      </c>
    </row>
    <row r="223" spans="2:17" ht="15" customHeight="1" thickBot="1" x14ac:dyDescent="0.35">
      <c r="C223" s="178"/>
      <c r="D223" s="35"/>
      <c r="E223" s="36"/>
      <c r="F223" s="36"/>
      <c r="G223" s="36"/>
      <c r="H223" s="98"/>
      <c r="I223" s="114"/>
      <c r="J223" s="95"/>
      <c r="K223" s="71"/>
      <c r="L223" s="71"/>
      <c r="M223" s="71"/>
      <c r="N223" s="13"/>
      <c r="O223" s="14"/>
      <c r="P223" s="15"/>
      <c r="Q223" s="190" t="s">
        <v>40</v>
      </c>
    </row>
    <row r="224" spans="2:17" ht="45" customHeight="1" thickBot="1" x14ac:dyDescent="0.4">
      <c r="B224" s="2"/>
      <c r="C224" s="37" t="s">
        <v>231</v>
      </c>
      <c r="D224" s="37"/>
      <c r="E224" s="38">
        <f>SUM(E219,E221)</f>
        <v>0</v>
      </c>
      <c r="F224" s="38">
        <f>SUM(F219,F221)</f>
        <v>0</v>
      </c>
      <c r="G224" s="107">
        <f>SUM(G219,G221)</f>
        <v>0</v>
      </c>
      <c r="H224" s="108">
        <f>SUM(G224+F224+E224)</f>
        <v>0</v>
      </c>
      <c r="I224" s="39">
        <f>SUM(I219,I221)</f>
        <v>0</v>
      </c>
      <c r="J224" s="108"/>
      <c r="K224" s="156"/>
      <c r="L224" s="156"/>
      <c r="M224" s="156"/>
      <c r="N224" s="40"/>
      <c r="O224" s="41"/>
      <c r="P224" s="42"/>
      <c r="Q224" s="42"/>
    </row>
    <row r="225" spans="1:528" ht="15" customHeight="1" thickBot="1" x14ac:dyDescent="0.4">
      <c r="B225" s="2"/>
      <c r="C225" s="183" t="s">
        <v>232</v>
      </c>
      <c r="D225" s="124"/>
      <c r="E225" s="125">
        <f>SUM(E88,E108,E121,E150,E189,E217,E224)</f>
        <v>0</v>
      </c>
      <c r="F225" s="125">
        <f>SUM(F88,F108,F121,F150,F189,F217,F224)</f>
        <v>0</v>
      </c>
      <c r="G225" s="126">
        <f>SUM(G88,G108,G121,G150,G189,G217,G224)</f>
        <v>0</v>
      </c>
      <c r="H225" s="127">
        <f>SUM(E225:G225)</f>
        <v>0</v>
      </c>
      <c r="I225" s="128"/>
      <c r="J225" s="128"/>
      <c r="K225" s="157"/>
      <c r="L225" s="157"/>
      <c r="M225" s="157"/>
      <c r="N225" s="186"/>
      <c r="O225" s="186"/>
      <c r="P225" s="184"/>
      <c r="Q225" s="184"/>
    </row>
    <row r="226" spans="1:528" ht="26.5" thickBot="1" x14ac:dyDescent="0.4">
      <c r="B226" s="2"/>
      <c r="C226" s="183" t="s">
        <v>123</v>
      </c>
      <c r="D226" s="129"/>
      <c r="E226" s="130">
        <f>COUNTIF(E61:E224, "a")</f>
        <v>0</v>
      </c>
      <c r="F226" s="130">
        <f>COUNTIF(F61:F224, "a")</f>
        <v>0</v>
      </c>
      <c r="G226" s="131">
        <f>COUNTIF(G61:G224, "a")</f>
        <v>0</v>
      </c>
      <c r="H226" s="132"/>
      <c r="I226" s="133">
        <f>E226+F226+G226</f>
        <v>0</v>
      </c>
      <c r="J226" s="128"/>
      <c r="K226" s="157"/>
      <c r="L226" s="157"/>
      <c r="M226" s="157"/>
      <c r="N226" s="186"/>
      <c r="O226" s="186"/>
      <c r="P226" s="184"/>
      <c r="Q226" s="184"/>
    </row>
    <row r="227" spans="1:528" ht="13.5" thickBot="1" x14ac:dyDescent="0.4">
      <c r="B227" s="2"/>
      <c r="C227" s="183" t="s">
        <v>5</v>
      </c>
      <c r="D227" s="124"/>
      <c r="E227" s="174"/>
      <c r="F227" s="174"/>
      <c r="G227" s="175"/>
      <c r="H227" s="128"/>
      <c r="I227" s="132"/>
      <c r="J227" s="133">
        <f>SUM(J150+J88)</f>
        <v>8</v>
      </c>
      <c r="K227" s="248"/>
      <c r="L227" s="248"/>
      <c r="M227" s="163"/>
      <c r="N227" s="164"/>
      <c r="O227" s="164"/>
      <c r="P227" s="165"/>
      <c r="Q227" s="184"/>
    </row>
    <row r="228" spans="1:528" ht="15" customHeight="1" thickBot="1" x14ac:dyDescent="0.4">
      <c r="B228" s="2"/>
      <c r="C228" s="6"/>
      <c r="E228" s="7"/>
      <c r="F228" s="7"/>
      <c r="G228" s="7"/>
      <c r="H228" s="74"/>
      <c r="I228" s="74"/>
      <c r="J228" s="74"/>
      <c r="K228" s="74"/>
      <c r="L228" s="74"/>
      <c r="M228" s="74"/>
      <c r="Q228" s="207"/>
    </row>
    <row r="229" spans="1:528" ht="15.75" customHeight="1" thickBot="1" x14ac:dyDescent="0.4">
      <c r="B229" s="2"/>
      <c r="C229" s="386" t="s">
        <v>124</v>
      </c>
      <c r="D229" s="387"/>
      <c r="E229" s="387"/>
      <c r="F229" s="387"/>
      <c r="G229" s="387"/>
      <c r="H229" s="387"/>
      <c r="I229" s="387"/>
      <c r="J229" s="387"/>
      <c r="K229" s="387"/>
      <c r="L229" s="387"/>
      <c r="M229" s="387"/>
      <c r="N229" s="387"/>
      <c r="O229" s="387"/>
      <c r="P229" s="387"/>
      <c r="Q229" s="388"/>
    </row>
    <row r="230" spans="1:528" ht="15" customHeight="1" thickBot="1" x14ac:dyDescent="0.4">
      <c r="B230" s="2"/>
      <c r="C230" s="236"/>
      <c r="D230" s="220" t="s">
        <v>4</v>
      </c>
      <c r="E230" s="221" t="s">
        <v>21</v>
      </c>
      <c r="F230" s="221" t="s">
        <v>22</v>
      </c>
      <c r="G230" s="221" t="s">
        <v>23</v>
      </c>
      <c r="H230" s="222" t="s">
        <v>28</v>
      </c>
      <c r="I230" s="223" t="s">
        <v>29</v>
      </c>
      <c r="J230" s="224" t="s">
        <v>30</v>
      </c>
      <c r="K230" s="225"/>
      <c r="L230" s="225"/>
      <c r="M230" s="225"/>
      <c r="N230" s="226" t="s">
        <v>21</v>
      </c>
      <c r="O230" s="221" t="s">
        <v>22</v>
      </c>
      <c r="P230" s="227" t="s">
        <v>23</v>
      </c>
      <c r="Q230" s="228" t="s">
        <v>31</v>
      </c>
    </row>
    <row r="231" spans="1:528" ht="46.5" customHeight="1" thickBot="1" x14ac:dyDescent="0.4">
      <c r="C231" s="121" t="s">
        <v>261</v>
      </c>
      <c r="D231" s="235"/>
      <c r="E231" s="80"/>
      <c r="F231" s="80"/>
      <c r="G231" s="80"/>
      <c r="H231" s="139"/>
      <c r="I231" s="81"/>
      <c r="J231" s="112"/>
      <c r="K231" s="112"/>
      <c r="L231" s="112"/>
      <c r="M231" s="112"/>
      <c r="N231" s="82"/>
      <c r="O231" s="83"/>
      <c r="P231" s="84"/>
      <c r="Q231" s="208"/>
    </row>
    <row r="232" spans="1:528" ht="15" customHeight="1" x14ac:dyDescent="0.35">
      <c r="B232" s="2"/>
      <c r="C232" s="303"/>
      <c r="D232" s="329" t="s">
        <v>125</v>
      </c>
      <c r="E232" s="8"/>
      <c r="F232" s="8"/>
      <c r="G232" s="8"/>
      <c r="H232" s="94">
        <f>SUMIF(E232:G232,"&gt;0")</f>
        <v>0</v>
      </c>
      <c r="I232" s="20">
        <f>COUNTIF(E232:G232,"a")</f>
        <v>0</v>
      </c>
      <c r="J232" s="20"/>
      <c r="K232" s="111"/>
      <c r="L232" s="111"/>
      <c r="M232" s="111"/>
      <c r="N232" s="10"/>
      <c r="O232" s="10"/>
      <c r="P232" s="11"/>
      <c r="Q232" s="264" t="s">
        <v>43</v>
      </c>
      <c r="CI232" s="21"/>
      <c r="CJ232" s="21"/>
      <c r="CK232" s="21"/>
      <c r="CL232" s="21"/>
      <c r="CM232" s="21"/>
      <c r="CN232" s="21"/>
      <c r="CO232" s="21"/>
      <c r="CP232" s="21"/>
      <c r="CQ232" s="21"/>
      <c r="CR232" s="21"/>
      <c r="CS232" s="21"/>
      <c r="CT232" s="21"/>
      <c r="CU232" s="21"/>
      <c r="CV232" s="21"/>
      <c r="CW232" s="21"/>
      <c r="CX232" s="21"/>
      <c r="CY232" s="21"/>
      <c r="CZ232" s="21"/>
      <c r="DA232" s="21"/>
      <c r="DB232" s="21"/>
      <c r="DC232" s="21"/>
      <c r="DD232" s="21"/>
      <c r="DE232" s="21"/>
      <c r="DF232" s="21"/>
      <c r="DG232" s="21"/>
      <c r="DH232" s="21"/>
      <c r="DI232" s="21"/>
      <c r="DJ232" s="21"/>
      <c r="DK232" s="21"/>
      <c r="DL232" s="21"/>
      <c r="DM232" s="21"/>
      <c r="DN232" s="21"/>
      <c r="DO232" s="21"/>
      <c r="DP232" s="21"/>
      <c r="DQ232" s="21"/>
      <c r="DR232" s="21"/>
      <c r="DS232" s="21"/>
      <c r="DT232" s="21"/>
      <c r="DU232" s="21"/>
      <c r="DV232" s="21"/>
      <c r="DW232" s="21"/>
      <c r="DX232" s="21"/>
      <c r="DY232" s="21"/>
      <c r="DZ232" s="21"/>
      <c r="EA232" s="21"/>
      <c r="EB232" s="21"/>
      <c r="EC232" s="21"/>
      <c r="ED232" s="21"/>
      <c r="EE232" s="21"/>
      <c r="EF232" s="21"/>
      <c r="EG232" s="21"/>
      <c r="EH232" s="21"/>
      <c r="EI232" s="21"/>
      <c r="EJ232" s="21"/>
      <c r="EK232" s="21"/>
      <c r="EL232" s="21"/>
      <c r="EM232" s="21"/>
      <c r="EN232" s="21"/>
      <c r="EO232" s="21"/>
      <c r="EP232" s="21"/>
      <c r="EQ232" s="21"/>
      <c r="ER232" s="21"/>
      <c r="ES232" s="21"/>
      <c r="ET232" s="21"/>
      <c r="EU232" s="21"/>
      <c r="EV232" s="21"/>
      <c r="EW232" s="21"/>
      <c r="EX232" s="21"/>
      <c r="EY232" s="21"/>
      <c r="EZ232" s="21"/>
      <c r="FA232" s="21"/>
      <c r="FB232" s="21"/>
      <c r="FC232" s="21"/>
      <c r="FD232" s="21"/>
      <c r="FE232" s="21"/>
      <c r="FF232" s="21"/>
      <c r="FG232" s="21"/>
      <c r="FH232" s="21"/>
      <c r="FI232" s="21"/>
      <c r="FJ232" s="21"/>
      <c r="FK232" s="21"/>
      <c r="FL232" s="21"/>
      <c r="FM232" s="21"/>
      <c r="FN232" s="21"/>
      <c r="FO232" s="21"/>
      <c r="FP232" s="21"/>
      <c r="FQ232" s="21"/>
      <c r="FR232" s="21"/>
      <c r="FS232" s="21"/>
      <c r="FT232" s="21"/>
      <c r="FU232" s="21"/>
      <c r="FV232" s="21"/>
      <c r="FW232" s="21"/>
      <c r="FX232" s="21"/>
      <c r="FY232" s="21"/>
      <c r="FZ232" s="21"/>
      <c r="GA232" s="21"/>
      <c r="GB232" s="21"/>
      <c r="GC232" s="21"/>
      <c r="GD232" s="21"/>
      <c r="GE232" s="21"/>
      <c r="GF232" s="21"/>
      <c r="GG232" s="21"/>
      <c r="GH232" s="21"/>
      <c r="GI232" s="21"/>
      <c r="GJ232" s="21"/>
      <c r="GK232" s="21"/>
      <c r="GL232" s="21"/>
      <c r="GM232" s="21"/>
      <c r="GN232" s="21"/>
      <c r="GO232" s="21"/>
      <c r="GP232" s="21"/>
      <c r="GQ232" s="21"/>
      <c r="GR232" s="21"/>
      <c r="GS232" s="21"/>
      <c r="GT232" s="21"/>
      <c r="GU232" s="21"/>
      <c r="GV232" s="21"/>
      <c r="GW232" s="21"/>
      <c r="GX232" s="21"/>
      <c r="GY232" s="21"/>
      <c r="GZ232" s="21"/>
      <c r="HA232" s="21"/>
      <c r="HB232" s="21"/>
      <c r="HC232" s="21"/>
      <c r="HD232" s="21"/>
      <c r="HE232" s="21"/>
      <c r="HF232" s="21"/>
      <c r="HG232" s="21"/>
      <c r="HH232" s="21"/>
      <c r="HI232" s="21"/>
      <c r="HJ232" s="21"/>
      <c r="HK232" s="21"/>
      <c r="HL232" s="21"/>
      <c r="HM232" s="21"/>
      <c r="HN232" s="21"/>
      <c r="HO232" s="21"/>
      <c r="HP232" s="21"/>
      <c r="HQ232" s="21"/>
      <c r="HR232" s="21"/>
      <c r="HS232" s="21"/>
      <c r="HT232" s="21"/>
      <c r="HU232" s="21"/>
      <c r="HV232" s="21"/>
      <c r="HW232" s="21"/>
      <c r="HX232" s="21"/>
      <c r="HY232" s="21"/>
      <c r="HZ232" s="21"/>
      <c r="IA232" s="21"/>
      <c r="IB232" s="21"/>
      <c r="IC232" s="21"/>
      <c r="ID232" s="21"/>
      <c r="IE232" s="21"/>
      <c r="IF232" s="21"/>
      <c r="IG232" s="21"/>
      <c r="IH232" s="21"/>
      <c r="II232" s="21"/>
      <c r="IJ232" s="21"/>
      <c r="IK232" s="21"/>
      <c r="IL232" s="21"/>
      <c r="IM232" s="21"/>
      <c r="IN232" s="21"/>
      <c r="IO232" s="21"/>
      <c r="IP232" s="21"/>
      <c r="IQ232" s="21"/>
      <c r="IR232" s="21"/>
      <c r="IS232" s="21"/>
      <c r="IT232" s="21"/>
      <c r="IU232" s="21"/>
      <c r="IV232" s="21"/>
      <c r="IW232" s="21"/>
      <c r="IX232" s="21"/>
      <c r="IY232" s="21"/>
      <c r="IZ232" s="21"/>
      <c r="JA232" s="21"/>
      <c r="JB232" s="21"/>
      <c r="JC232" s="21"/>
      <c r="JD232" s="21"/>
      <c r="JE232" s="21"/>
      <c r="JF232" s="21"/>
      <c r="JG232" s="21"/>
      <c r="JH232" s="21"/>
      <c r="JI232" s="21"/>
      <c r="JJ232" s="21"/>
      <c r="JK232" s="21"/>
      <c r="JL232" s="21"/>
      <c r="JM232" s="21"/>
      <c r="JN232" s="21"/>
      <c r="JO232" s="21"/>
      <c r="JP232" s="21"/>
      <c r="JQ232" s="21"/>
      <c r="JR232" s="21"/>
      <c r="JS232" s="21"/>
      <c r="JT232" s="21"/>
      <c r="JU232" s="21"/>
      <c r="JV232" s="21"/>
      <c r="JW232" s="21"/>
      <c r="JX232" s="21"/>
      <c r="JY232" s="21"/>
      <c r="JZ232" s="21"/>
      <c r="KA232" s="21"/>
      <c r="KB232" s="21"/>
      <c r="KC232" s="21"/>
      <c r="KD232" s="21"/>
      <c r="KE232" s="21"/>
      <c r="KF232" s="21"/>
      <c r="KG232" s="21"/>
      <c r="KH232" s="21"/>
      <c r="KI232" s="21"/>
      <c r="KJ232" s="21"/>
      <c r="KK232" s="21"/>
      <c r="KL232" s="21"/>
      <c r="KM232" s="21"/>
      <c r="KN232" s="21"/>
      <c r="KO232" s="21"/>
      <c r="KP232" s="21"/>
      <c r="KQ232" s="21"/>
      <c r="KR232" s="21"/>
      <c r="KS232" s="21"/>
      <c r="KT232" s="21"/>
      <c r="KU232" s="21"/>
      <c r="KV232" s="21"/>
      <c r="KW232" s="21"/>
      <c r="KX232" s="21"/>
      <c r="KY232" s="21"/>
      <c r="KZ232" s="21"/>
      <c r="LA232" s="21"/>
      <c r="LB232" s="21"/>
      <c r="LC232" s="21"/>
      <c r="LD232" s="21"/>
      <c r="LE232" s="21"/>
      <c r="LF232" s="21"/>
      <c r="LG232" s="21"/>
      <c r="LH232" s="21"/>
      <c r="LI232" s="21"/>
      <c r="LJ232" s="21"/>
      <c r="LK232" s="21"/>
      <c r="LL232" s="21"/>
      <c r="LM232" s="21"/>
      <c r="LN232" s="21"/>
      <c r="LO232" s="21"/>
      <c r="LP232" s="21"/>
      <c r="LQ232" s="21"/>
      <c r="LR232" s="21"/>
      <c r="LS232" s="21"/>
      <c r="LT232" s="21"/>
      <c r="LU232" s="21"/>
      <c r="LV232" s="21"/>
      <c r="LW232" s="21"/>
      <c r="LX232" s="21"/>
      <c r="LY232" s="21"/>
      <c r="LZ232" s="21"/>
      <c r="MA232" s="21"/>
      <c r="MB232" s="21"/>
      <c r="MC232" s="21"/>
      <c r="MD232" s="21"/>
      <c r="ME232" s="21"/>
      <c r="MF232" s="21"/>
      <c r="MG232" s="21"/>
      <c r="MH232" s="21"/>
      <c r="MI232" s="21"/>
      <c r="MJ232" s="21"/>
      <c r="MK232" s="21"/>
      <c r="ML232" s="21"/>
      <c r="MM232" s="21"/>
      <c r="MN232" s="21"/>
      <c r="MO232" s="21"/>
      <c r="MP232" s="21"/>
      <c r="MQ232" s="21"/>
      <c r="MR232" s="21"/>
      <c r="MS232" s="21"/>
      <c r="MT232" s="21"/>
      <c r="MU232" s="21"/>
      <c r="MV232" s="21"/>
      <c r="MW232" s="21"/>
      <c r="MX232" s="21"/>
      <c r="MY232" s="21"/>
      <c r="MZ232" s="21"/>
      <c r="NA232" s="21"/>
      <c r="NB232" s="21"/>
      <c r="NC232" s="21"/>
      <c r="ND232" s="21"/>
      <c r="NE232" s="21"/>
      <c r="NF232" s="21"/>
      <c r="NG232" s="21"/>
      <c r="NH232" s="21"/>
      <c r="NI232" s="21"/>
      <c r="NJ232" s="21"/>
      <c r="NK232" s="21"/>
      <c r="NL232" s="21"/>
      <c r="NM232" s="21"/>
      <c r="NN232" s="21"/>
      <c r="NO232" s="21"/>
      <c r="NP232" s="21"/>
      <c r="NQ232" s="21"/>
      <c r="NR232" s="21"/>
      <c r="NS232" s="21"/>
      <c r="NT232" s="21"/>
      <c r="NU232" s="21"/>
      <c r="NV232" s="21"/>
      <c r="NW232" s="21"/>
      <c r="NX232" s="21"/>
      <c r="NY232" s="21"/>
      <c r="NZ232" s="21"/>
      <c r="OA232" s="21"/>
      <c r="OB232" s="21"/>
      <c r="OC232" s="21"/>
      <c r="OD232" s="21"/>
      <c r="OE232" s="21"/>
      <c r="OF232" s="21"/>
      <c r="OG232" s="21"/>
      <c r="OH232" s="21"/>
      <c r="OI232" s="21"/>
      <c r="OJ232" s="21"/>
      <c r="OK232" s="21"/>
      <c r="OL232" s="21"/>
      <c r="OM232" s="21"/>
      <c r="ON232" s="21"/>
      <c r="OO232" s="21"/>
      <c r="OP232" s="21"/>
      <c r="OQ232" s="21"/>
      <c r="OR232" s="21"/>
      <c r="OS232" s="21"/>
      <c r="OT232" s="21"/>
      <c r="OU232" s="21"/>
      <c r="OV232" s="21"/>
      <c r="OW232" s="21"/>
      <c r="OX232" s="21"/>
      <c r="OY232" s="21"/>
      <c r="OZ232" s="21"/>
      <c r="PA232" s="21"/>
      <c r="PB232" s="21"/>
      <c r="PC232" s="21"/>
      <c r="PD232" s="21"/>
      <c r="PE232" s="21"/>
      <c r="PF232" s="21"/>
      <c r="PG232" s="21"/>
      <c r="PH232" s="21"/>
      <c r="PI232" s="21"/>
      <c r="PJ232" s="21"/>
      <c r="PK232" s="21"/>
      <c r="PL232" s="21"/>
      <c r="PM232" s="21"/>
      <c r="PN232" s="21"/>
      <c r="PO232" s="21"/>
      <c r="PP232" s="21"/>
      <c r="PQ232" s="21"/>
      <c r="PR232" s="21"/>
      <c r="PS232" s="21"/>
      <c r="PT232" s="21"/>
      <c r="PU232" s="21"/>
      <c r="PV232" s="21"/>
      <c r="PW232" s="21"/>
      <c r="PX232" s="21"/>
      <c r="PY232" s="21"/>
      <c r="PZ232" s="21"/>
      <c r="QA232" s="21"/>
      <c r="QB232" s="21"/>
      <c r="QC232" s="21"/>
      <c r="QD232" s="21"/>
      <c r="QE232" s="21"/>
      <c r="QF232" s="21"/>
      <c r="QG232" s="21"/>
      <c r="QH232" s="21"/>
      <c r="QI232" s="21"/>
      <c r="QJ232" s="21"/>
      <c r="QK232" s="21"/>
      <c r="QL232" s="21"/>
      <c r="QM232" s="21"/>
      <c r="QN232" s="21"/>
      <c r="QO232" s="21"/>
      <c r="QP232" s="21"/>
      <c r="QQ232" s="21"/>
      <c r="QR232" s="21"/>
      <c r="QS232" s="21"/>
      <c r="QT232" s="21"/>
      <c r="QU232" s="21"/>
      <c r="QV232" s="21"/>
      <c r="QW232" s="21"/>
      <c r="QX232" s="21"/>
      <c r="QY232" s="21"/>
      <c r="QZ232" s="21"/>
      <c r="RA232" s="21"/>
      <c r="RB232" s="21"/>
      <c r="RC232" s="21"/>
      <c r="RD232" s="21"/>
      <c r="RE232" s="21"/>
      <c r="RF232" s="21"/>
      <c r="RG232" s="21"/>
      <c r="RH232" s="21"/>
      <c r="RI232" s="21"/>
      <c r="RJ232" s="21"/>
      <c r="RK232" s="21"/>
      <c r="RL232" s="21"/>
      <c r="RM232" s="21"/>
      <c r="RN232" s="21"/>
      <c r="RO232" s="21"/>
      <c r="RP232" s="21"/>
      <c r="RQ232" s="21"/>
      <c r="RR232" s="21"/>
      <c r="RS232" s="21"/>
      <c r="RT232" s="21"/>
      <c r="RU232" s="21"/>
      <c r="RV232" s="21"/>
      <c r="RW232" s="21"/>
      <c r="RX232" s="21"/>
      <c r="RY232" s="21"/>
      <c r="RZ232" s="21"/>
      <c r="SA232" s="21"/>
      <c r="SB232" s="21"/>
      <c r="SC232" s="21"/>
      <c r="SD232" s="21"/>
      <c r="SE232" s="21"/>
      <c r="SF232" s="21"/>
      <c r="SG232" s="21"/>
      <c r="SH232" s="21"/>
      <c r="SI232" s="21"/>
      <c r="SJ232" s="21"/>
      <c r="SK232" s="21"/>
      <c r="SL232" s="21"/>
      <c r="SM232" s="21"/>
      <c r="SN232" s="21"/>
      <c r="SO232" s="21"/>
      <c r="SP232" s="21"/>
      <c r="SQ232" s="21"/>
      <c r="SR232" s="21"/>
      <c r="SS232" s="21"/>
      <c r="ST232" s="21"/>
      <c r="SU232" s="21"/>
      <c r="SV232" s="21"/>
      <c r="SW232" s="21"/>
      <c r="SX232" s="21"/>
      <c r="SY232" s="21"/>
      <c r="SZ232" s="21"/>
      <c r="TA232" s="21"/>
      <c r="TB232" s="21"/>
      <c r="TC232" s="21"/>
      <c r="TD232" s="21"/>
      <c r="TE232" s="21"/>
      <c r="TF232" s="21"/>
      <c r="TG232" s="21"/>
      <c r="TH232" s="21"/>
    </row>
    <row r="233" spans="1:528" ht="15" customHeight="1" x14ac:dyDescent="0.35">
      <c r="B233" s="2"/>
      <c r="C233" s="399"/>
      <c r="D233" s="330"/>
      <c r="E233" s="36"/>
      <c r="F233" s="36"/>
      <c r="G233" s="36"/>
      <c r="H233" s="98"/>
      <c r="I233" s="102"/>
      <c r="J233" s="102"/>
      <c r="K233" s="29"/>
      <c r="L233" s="29"/>
      <c r="M233" s="29"/>
      <c r="N233" s="14"/>
      <c r="O233" s="14"/>
      <c r="P233" s="15"/>
      <c r="Q233" s="232" t="s">
        <v>44</v>
      </c>
    </row>
    <row r="234" spans="1:528" ht="15" customHeight="1" x14ac:dyDescent="0.3">
      <c r="B234" s="2"/>
      <c r="C234" s="399"/>
      <c r="D234" s="35"/>
      <c r="E234" s="36"/>
      <c r="F234" s="36"/>
      <c r="G234" s="36"/>
      <c r="H234" s="98"/>
      <c r="I234" s="102"/>
      <c r="J234" s="102"/>
      <c r="K234" s="29"/>
      <c r="L234" s="29"/>
      <c r="M234" s="29"/>
      <c r="N234" s="14"/>
      <c r="O234" s="14"/>
      <c r="P234" s="15"/>
      <c r="Q234" s="200" t="s">
        <v>126</v>
      </c>
    </row>
    <row r="235" spans="1:528" ht="15" customHeight="1" x14ac:dyDescent="0.3">
      <c r="B235" s="2"/>
      <c r="C235" s="399"/>
      <c r="D235" s="35"/>
      <c r="E235" s="36"/>
      <c r="F235" s="36"/>
      <c r="G235" s="36"/>
      <c r="H235" s="98"/>
      <c r="I235" s="102"/>
      <c r="J235" s="102"/>
      <c r="K235" s="29"/>
      <c r="L235" s="29"/>
      <c r="M235" s="29"/>
      <c r="N235" s="14"/>
      <c r="O235" s="14"/>
      <c r="P235" s="15"/>
      <c r="Q235" s="189" t="s">
        <v>102</v>
      </c>
    </row>
    <row r="236" spans="1:528" ht="15" customHeight="1" x14ac:dyDescent="0.3">
      <c r="B236" s="2"/>
      <c r="C236" s="399"/>
      <c r="D236" s="5"/>
      <c r="E236" s="36"/>
      <c r="F236" s="36"/>
      <c r="G236" s="29"/>
      <c r="H236" s="98"/>
      <c r="I236" s="102"/>
      <c r="J236" s="102"/>
      <c r="K236" s="29"/>
      <c r="L236" s="29"/>
      <c r="M236" s="29"/>
      <c r="N236" s="14"/>
      <c r="O236" s="14"/>
      <c r="P236" s="15"/>
      <c r="Q236" s="201" t="s">
        <v>103</v>
      </c>
      <c r="CI236" s="21"/>
      <c r="CJ236" s="21"/>
      <c r="CK236" s="21"/>
      <c r="CL236" s="21"/>
      <c r="CM236" s="21"/>
      <c r="CN236" s="21"/>
      <c r="CO236" s="21"/>
      <c r="CP236" s="21"/>
      <c r="CQ236" s="21"/>
      <c r="CR236" s="21"/>
      <c r="CS236" s="21"/>
      <c r="CT236" s="21"/>
      <c r="CU236" s="21"/>
      <c r="CV236" s="21"/>
      <c r="CW236" s="21"/>
      <c r="CX236" s="21"/>
      <c r="CY236" s="21"/>
      <c r="CZ236" s="21"/>
      <c r="DA236" s="21"/>
      <c r="DB236" s="21"/>
      <c r="DC236" s="21"/>
      <c r="DD236" s="21"/>
      <c r="DE236" s="21"/>
      <c r="DF236" s="21"/>
      <c r="DG236" s="21"/>
      <c r="DH236" s="21"/>
      <c r="DI236" s="21"/>
      <c r="DJ236" s="21"/>
      <c r="DK236" s="21"/>
      <c r="DL236" s="21"/>
      <c r="DM236" s="21"/>
      <c r="DN236" s="21"/>
      <c r="DO236" s="21"/>
      <c r="DP236" s="21"/>
      <c r="DQ236" s="21"/>
      <c r="DR236" s="21"/>
      <c r="DS236" s="21"/>
      <c r="DT236" s="21"/>
      <c r="DU236" s="21"/>
      <c r="DV236" s="21"/>
      <c r="DW236" s="21"/>
      <c r="DX236" s="21"/>
      <c r="DY236" s="21"/>
      <c r="DZ236" s="21"/>
      <c r="EA236" s="21"/>
      <c r="EB236" s="21"/>
      <c r="EC236" s="21"/>
      <c r="ED236" s="21"/>
      <c r="EE236" s="21"/>
      <c r="EF236" s="21"/>
      <c r="EG236" s="21"/>
      <c r="EH236" s="21"/>
      <c r="EI236" s="21"/>
      <c r="EJ236" s="21"/>
      <c r="EK236" s="21"/>
      <c r="EL236" s="21"/>
      <c r="EM236" s="21"/>
      <c r="EN236" s="21"/>
      <c r="EO236" s="21"/>
      <c r="EP236" s="21"/>
      <c r="EQ236" s="21"/>
      <c r="ER236" s="21"/>
      <c r="ES236" s="21"/>
      <c r="ET236" s="21"/>
      <c r="EU236" s="21"/>
      <c r="EV236" s="21"/>
      <c r="EW236" s="21"/>
      <c r="EX236" s="21"/>
      <c r="EY236" s="21"/>
      <c r="EZ236" s="21"/>
      <c r="FA236" s="21"/>
      <c r="FB236" s="21"/>
      <c r="FC236" s="21"/>
      <c r="FD236" s="21"/>
      <c r="FE236" s="21"/>
      <c r="FF236" s="21"/>
      <c r="FG236" s="21"/>
      <c r="FH236" s="21"/>
      <c r="FI236" s="21"/>
      <c r="FJ236" s="21"/>
      <c r="FK236" s="21"/>
      <c r="FL236" s="21"/>
      <c r="FM236" s="21"/>
      <c r="FN236" s="21"/>
      <c r="FO236" s="21"/>
      <c r="FP236" s="21"/>
      <c r="FQ236" s="21"/>
      <c r="FR236" s="21"/>
      <c r="FS236" s="21"/>
      <c r="FT236" s="21"/>
      <c r="FU236" s="21"/>
      <c r="FV236" s="21"/>
      <c r="FW236" s="21"/>
      <c r="FX236" s="21"/>
      <c r="FY236" s="21"/>
      <c r="FZ236" s="21"/>
      <c r="GA236" s="21"/>
      <c r="GB236" s="21"/>
      <c r="GC236" s="21"/>
      <c r="GD236" s="21"/>
      <c r="GE236" s="21"/>
      <c r="GF236" s="21"/>
      <c r="GG236" s="21"/>
      <c r="GH236" s="21"/>
      <c r="GI236" s="21"/>
      <c r="GJ236" s="21"/>
      <c r="GK236" s="21"/>
      <c r="GL236" s="21"/>
      <c r="GM236" s="21"/>
      <c r="GN236" s="21"/>
      <c r="GO236" s="21"/>
      <c r="GP236" s="21"/>
      <c r="GQ236" s="21"/>
      <c r="GR236" s="21"/>
      <c r="GS236" s="21"/>
      <c r="GT236" s="21"/>
      <c r="GU236" s="21"/>
      <c r="GV236" s="21"/>
      <c r="GW236" s="21"/>
      <c r="GX236" s="21"/>
      <c r="GY236" s="21"/>
      <c r="GZ236" s="21"/>
      <c r="HA236" s="21"/>
      <c r="HB236" s="21"/>
      <c r="HC236" s="21"/>
      <c r="HD236" s="21"/>
      <c r="HE236" s="21"/>
      <c r="HF236" s="21"/>
      <c r="HG236" s="21"/>
      <c r="HH236" s="21"/>
      <c r="HI236" s="21"/>
      <c r="HJ236" s="21"/>
      <c r="HK236" s="21"/>
      <c r="HL236" s="21"/>
      <c r="HM236" s="21"/>
      <c r="HN236" s="21"/>
      <c r="HO236" s="21"/>
      <c r="HP236" s="21"/>
      <c r="HQ236" s="21"/>
      <c r="HR236" s="21"/>
      <c r="HS236" s="21"/>
      <c r="HT236" s="21"/>
      <c r="HU236" s="21"/>
      <c r="HV236" s="21"/>
      <c r="HW236" s="21"/>
      <c r="HX236" s="21"/>
      <c r="HY236" s="21"/>
      <c r="HZ236" s="21"/>
      <c r="IA236" s="21"/>
      <c r="IB236" s="21"/>
      <c r="IC236" s="21"/>
      <c r="ID236" s="21"/>
      <c r="IE236" s="21"/>
      <c r="IF236" s="21"/>
      <c r="IG236" s="21"/>
      <c r="IH236" s="21"/>
      <c r="II236" s="21"/>
      <c r="IJ236" s="21"/>
      <c r="IK236" s="21"/>
      <c r="IL236" s="21"/>
      <c r="IM236" s="21"/>
      <c r="IN236" s="21"/>
      <c r="IO236" s="21"/>
      <c r="IP236" s="21"/>
      <c r="IQ236" s="21"/>
      <c r="IR236" s="21"/>
      <c r="IS236" s="21"/>
      <c r="IT236" s="21"/>
      <c r="IU236" s="21"/>
      <c r="IV236" s="21"/>
      <c r="IW236" s="21"/>
      <c r="IX236" s="21"/>
      <c r="IY236" s="21"/>
      <c r="IZ236" s="21"/>
      <c r="JA236" s="21"/>
      <c r="JB236" s="21"/>
      <c r="JC236" s="21"/>
      <c r="JD236" s="21"/>
      <c r="JE236" s="21"/>
      <c r="JF236" s="21"/>
      <c r="JG236" s="21"/>
      <c r="JH236" s="21"/>
      <c r="JI236" s="21"/>
      <c r="JJ236" s="21"/>
      <c r="JK236" s="21"/>
      <c r="JL236" s="21"/>
      <c r="JM236" s="21"/>
      <c r="JN236" s="21"/>
      <c r="JO236" s="21"/>
      <c r="JP236" s="21"/>
      <c r="JQ236" s="21"/>
      <c r="JR236" s="21"/>
      <c r="JS236" s="21"/>
      <c r="JT236" s="21"/>
      <c r="JU236" s="21"/>
      <c r="JV236" s="21"/>
      <c r="JW236" s="21"/>
      <c r="JX236" s="21"/>
      <c r="JY236" s="21"/>
      <c r="JZ236" s="21"/>
      <c r="KA236" s="21"/>
      <c r="KB236" s="21"/>
      <c r="KC236" s="21"/>
      <c r="KD236" s="21"/>
      <c r="KE236" s="21"/>
      <c r="KF236" s="21"/>
      <c r="KG236" s="21"/>
      <c r="KH236" s="21"/>
      <c r="KI236" s="21"/>
      <c r="KJ236" s="21"/>
      <c r="KK236" s="21"/>
      <c r="KL236" s="21"/>
      <c r="KM236" s="21"/>
      <c r="KN236" s="21"/>
      <c r="KO236" s="21"/>
      <c r="KP236" s="21"/>
      <c r="KQ236" s="21"/>
      <c r="KR236" s="21"/>
      <c r="KS236" s="21"/>
      <c r="KT236" s="21"/>
      <c r="KU236" s="21"/>
      <c r="KV236" s="21"/>
      <c r="KW236" s="21"/>
      <c r="KX236" s="21"/>
      <c r="KY236" s="21"/>
      <c r="KZ236" s="21"/>
      <c r="LA236" s="21"/>
      <c r="LB236" s="21"/>
      <c r="LC236" s="21"/>
      <c r="LD236" s="21"/>
      <c r="LE236" s="21"/>
      <c r="LF236" s="21"/>
      <c r="LG236" s="21"/>
      <c r="LH236" s="21"/>
      <c r="LI236" s="21"/>
      <c r="LJ236" s="21"/>
      <c r="LK236" s="21"/>
      <c r="LL236" s="21"/>
      <c r="LM236" s="21"/>
      <c r="LN236" s="21"/>
      <c r="LO236" s="21"/>
      <c r="LP236" s="21"/>
      <c r="LQ236" s="21"/>
      <c r="LR236" s="21"/>
      <c r="LS236" s="21"/>
      <c r="LT236" s="21"/>
      <c r="LU236" s="21"/>
      <c r="LV236" s="21"/>
      <c r="LW236" s="21"/>
      <c r="LX236" s="21"/>
      <c r="LY236" s="21"/>
      <c r="LZ236" s="21"/>
      <c r="MA236" s="21"/>
      <c r="MB236" s="21"/>
      <c r="MC236" s="21"/>
      <c r="MD236" s="21"/>
      <c r="ME236" s="21"/>
      <c r="MF236" s="21"/>
      <c r="MG236" s="21"/>
      <c r="MH236" s="21"/>
      <c r="MI236" s="21"/>
      <c r="MJ236" s="21"/>
      <c r="MK236" s="21"/>
      <c r="ML236" s="21"/>
      <c r="MM236" s="21"/>
      <c r="MN236" s="21"/>
      <c r="MO236" s="21"/>
      <c r="MP236" s="21"/>
      <c r="MQ236" s="21"/>
      <c r="MR236" s="21"/>
      <c r="MS236" s="21"/>
      <c r="MT236" s="21"/>
      <c r="MU236" s="21"/>
      <c r="MV236" s="21"/>
      <c r="MW236" s="21"/>
      <c r="MX236" s="21"/>
      <c r="MY236" s="21"/>
      <c r="MZ236" s="21"/>
      <c r="NA236" s="21"/>
      <c r="NB236" s="21"/>
      <c r="NC236" s="21"/>
      <c r="ND236" s="21"/>
      <c r="NE236" s="21"/>
      <c r="NF236" s="21"/>
      <c r="NG236" s="21"/>
      <c r="NH236" s="21"/>
      <c r="NI236" s="21"/>
      <c r="NJ236" s="21"/>
      <c r="NK236" s="21"/>
      <c r="NL236" s="21"/>
      <c r="NM236" s="21"/>
      <c r="NN236" s="21"/>
      <c r="NO236" s="21"/>
      <c r="NP236" s="21"/>
      <c r="NQ236" s="21"/>
      <c r="NR236" s="21"/>
      <c r="NS236" s="21"/>
      <c r="NT236" s="21"/>
      <c r="NU236" s="21"/>
      <c r="NV236" s="21"/>
      <c r="NW236" s="21"/>
      <c r="NX236" s="21"/>
      <c r="NY236" s="21"/>
      <c r="NZ236" s="21"/>
      <c r="OA236" s="21"/>
      <c r="OB236" s="21"/>
      <c r="OC236" s="21"/>
      <c r="OD236" s="21"/>
      <c r="OE236" s="21"/>
      <c r="OF236" s="21"/>
      <c r="OG236" s="21"/>
      <c r="OH236" s="21"/>
      <c r="OI236" s="21"/>
      <c r="OJ236" s="21"/>
      <c r="OK236" s="21"/>
      <c r="OL236" s="21"/>
      <c r="OM236" s="21"/>
      <c r="ON236" s="21"/>
      <c r="OO236" s="21"/>
      <c r="OP236" s="21"/>
      <c r="OQ236" s="21"/>
      <c r="OR236" s="21"/>
      <c r="OS236" s="21"/>
      <c r="OT236" s="21"/>
      <c r="OU236" s="21"/>
      <c r="OV236" s="21"/>
      <c r="OW236" s="21"/>
      <c r="OX236" s="21"/>
      <c r="OY236" s="21"/>
      <c r="OZ236" s="21"/>
      <c r="PA236" s="21"/>
      <c r="PB236" s="21"/>
      <c r="PC236" s="21"/>
      <c r="PD236" s="21"/>
      <c r="PE236" s="21"/>
      <c r="PF236" s="21"/>
      <c r="PG236" s="21"/>
      <c r="PH236" s="21"/>
      <c r="PI236" s="21"/>
      <c r="PJ236" s="21"/>
      <c r="PK236" s="21"/>
      <c r="PL236" s="21"/>
      <c r="PM236" s="21"/>
      <c r="PN236" s="21"/>
      <c r="PO236" s="21"/>
      <c r="PP236" s="21"/>
      <c r="PQ236" s="21"/>
      <c r="PR236" s="21"/>
      <c r="PS236" s="21"/>
      <c r="PT236" s="21"/>
      <c r="PU236" s="21"/>
      <c r="PV236" s="21"/>
      <c r="PW236" s="21"/>
      <c r="PX236" s="21"/>
      <c r="PY236" s="21"/>
      <c r="PZ236" s="21"/>
      <c r="QA236" s="21"/>
      <c r="QB236" s="21"/>
      <c r="QC236" s="21"/>
      <c r="QD236" s="21"/>
      <c r="QE236" s="21"/>
      <c r="QF236" s="21"/>
      <c r="QG236" s="21"/>
      <c r="QH236" s="21"/>
      <c r="QI236" s="21"/>
      <c r="QJ236" s="21"/>
      <c r="QK236" s="21"/>
      <c r="QL236" s="21"/>
      <c r="QM236" s="21"/>
      <c r="QN236" s="21"/>
      <c r="QO236" s="21"/>
      <c r="QP236" s="21"/>
      <c r="QQ236" s="21"/>
      <c r="QR236" s="21"/>
      <c r="QS236" s="21"/>
      <c r="QT236" s="21"/>
      <c r="QU236" s="21"/>
      <c r="QV236" s="21"/>
      <c r="QW236" s="21"/>
      <c r="QX236" s="21"/>
      <c r="QY236" s="21"/>
      <c r="QZ236" s="21"/>
      <c r="RA236" s="21"/>
      <c r="RB236" s="21"/>
      <c r="RC236" s="21"/>
      <c r="RD236" s="21"/>
      <c r="RE236" s="21"/>
      <c r="RF236" s="21"/>
      <c r="RG236" s="21"/>
      <c r="RH236" s="21"/>
      <c r="RI236" s="21"/>
      <c r="RJ236" s="21"/>
      <c r="RK236" s="21"/>
      <c r="RL236" s="21"/>
      <c r="RM236" s="21"/>
      <c r="RN236" s="21"/>
      <c r="RO236" s="21"/>
      <c r="RP236" s="21"/>
      <c r="RQ236" s="21"/>
      <c r="RR236" s="21"/>
      <c r="RS236" s="21"/>
      <c r="RT236" s="21"/>
      <c r="RU236" s="21"/>
      <c r="RV236" s="21"/>
      <c r="RW236" s="21"/>
      <c r="RX236" s="21"/>
      <c r="RY236" s="21"/>
      <c r="RZ236" s="21"/>
      <c r="SA236" s="21"/>
      <c r="SB236" s="21"/>
      <c r="SC236" s="21"/>
      <c r="SD236" s="21"/>
      <c r="SE236" s="21"/>
      <c r="SF236" s="21"/>
      <c r="SG236" s="21"/>
      <c r="SH236" s="21"/>
      <c r="SI236" s="21"/>
      <c r="SJ236" s="21"/>
      <c r="SK236" s="21"/>
      <c r="SL236" s="21"/>
      <c r="SM236" s="21"/>
      <c r="SN236" s="21"/>
      <c r="SO236" s="21"/>
      <c r="SP236" s="21"/>
      <c r="SQ236" s="21"/>
      <c r="SR236" s="21"/>
      <c r="SS236" s="21"/>
      <c r="ST236" s="21"/>
      <c r="SU236" s="21"/>
      <c r="SV236" s="21"/>
      <c r="SW236" s="21"/>
      <c r="SX236" s="21"/>
      <c r="SY236" s="21"/>
      <c r="SZ236" s="21"/>
      <c r="TA236" s="21"/>
      <c r="TB236" s="21"/>
      <c r="TC236" s="21"/>
      <c r="TD236" s="21"/>
      <c r="TE236" s="21"/>
      <c r="TF236" s="21"/>
      <c r="TG236" s="21"/>
      <c r="TH236" s="21"/>
    </row>
    <row r="237" spans="1:528" ht="15" customHeight="1" thickBot="1" x14ac:dyDescent="0.35">
      <c r="B237" s="2"/>
      <c r="C237" s="399"/>
      <c r="D237" s="16"/>
      <c r="E237" s="36"/>
      <c r="F237" s="36"/>
      <c r="G237" s="36"/>
      <c r="H237" s="93"/>
      <c r="I237" s="101"/>
      <c r="J237" s="101"/>
      <c r="K237" s="31"/>
      <c r="L237" s="31"/>
      <c r="M237" s="31"/>
      <c r="N237" s="18"/>
      <c r="O237" s="18"/>
      <c r="P237" s="19"/>
      <c r="Q237" s="190" t="s">
        <v>40</v>
      </c>
    </row>
    <row r="238" spans="1:528" s="21" customFormat="1" ht="43.5" customHeight="1" thickBot="1" x14ac:dyDescent="0.4">
      <c r="A238" s="1"/>
      <c r="B238" s="1"/>
      <c r="C238" s="79" t="s">
        <v>243</v>
      </c>
      <c r="D238" s="86"/>
      <c r="E238" s="80"/>
      <c r="F238" s="80"/>
      <c r="G238" s="80"/>
      <c r="H238" s="139"/>
      <c r="I238" s="81"/>
      <c r="J238" s="112"/>
      <c r="K238" s="112"/>
      <c r="L238" s="112"/>
      <c r="M238" s="112"/>
      <c r="N238" s="82"/>
      <c r="O238" s="83"/>
      <c r="P238" s="84"/>
      <c r="Q238" s="84"/>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22"/>
      <c r="CJ238" s="22"/>
      <c r="CK238" s="22"/>
      <c r="CL238" s="22"/>
      <c r="CM238" s="22"/>
      <c r="CN238" s="22"/>
      <c r="CO238" s="22"/>
      <c r="CP238" s="22"/>
      <c r="CQ238" s="22"/>
      <c r="CR238" s="22"/>
      <c r="CS238" s="22"/>
      <c r="CT238" s="22"/>
      <c r="CU238" s="22"/>
      <c r="CV238" s="22"/>
      <c r="CW238" s="22"/>
      <c r="CX238" s="22"/>
      <c r="CY238" s="22"/>
      <c r="CZ238" s="22"/>
      <c r="DA238" s="22"/>
      <c r="DB238" s="22"/>
      <c r="DC238" s="22"/>
      <c r="DD238" s="22"/>
      <c r="DE238" s="22"/>
      <c r="DF238" s="22"/>
      <c r="DG238" s="22"/>
      <c r="DH238" s="22"/>
      <c r="DI238" s="22"/>
      <c r="DJ238" s="22"/>
      <c r="DK238" s="22"/>
      <c r="DL238" s="22"/>
      <c r="DM238" s="22"/>
      <c r="DN238" s="22"/>
      <c r="DO238" s="22"/>
      <c r="DP238" s="22"/>
      <c r="DQ238" s="22"/>
      <c r="DR238" s="22"/>
      <c r="DS238" s="22"/>
      <c r="DT238" s="22"/>
      <c r="DU238" s="22"/>
      <c r="DV238" s="22"/>
      <c r="DW238" s="22"/>
      <c r="DX238" s="22"/>
      <c r="DY238" s="22"/>
      <c r="DZ238" s="22"/>
      <c r="EA238" s="22"/>
      <c r="EB238" s="22"/>
      <c r="EC238" s="22"/>
      <c r="ED238" s="22"/>
      <c r="EE238" s="22"/>
      <c r="EF238" s="22"/>
      <c r="EG238" s="22"/>
      <c r="EH238" s="22"/>
      <c r="EI238" s="22"/>
      <c r="EJ238" s="22"/>
      <c r="EK238" s="22"/>
      <c r="EL238" s="22"/>
      <c r="EM238" s="22"/>
      <c r="EN238" s="22"/>
      <c r="EO238" s="22"/>
      <c r="EP238" s="22"/>
      <c r="EQ238" s="22"/>
      <c r="ER238" s="22"/>
      <c r="ES238" s="22"/>
      <c r="ET238" s="22"/>
      <c r="EU238" s="22"/>
      <c r="EV238" s="22"/>
      <c r="EW238" s="22"/>
      <c r="EX238" s="22"/>
      <c r="EY238" s="22"/>
      <c r="EZ238" s="22"/>
      <c r="FA238" s="22"/>
      <c r="FB238" s="22"/>
      <c r="FC238" s="22"/>
      <c r="FD238" s="22"/>
      <c r="FE238" s="22"/>
      <c r="FF238" s="22"/>
      <c r="FG238" s="22"/>
      <c r="FH238" s="22"/>
      <c r="FI238" s="22"/>
      <c r="FJ238" s="22"/>
      <c r="FK238" s="22"/>
      <c r="FL238" s="22"/>
      <c r="FM238" s="22"/>
      <c r="FN238" s="22"/>
      <c r="FO238" s="22"/>
      <c r="FP238" s="22"/>
      <c r="FQ238" s="22"/>
      <c r="FR238" s="22"/>
      <c r="FS238" s="22"/>
      <c r="FT238" s="22"/>
      <c r="FU238" s="22"/>
      <c r="FV238" s="22"/>
      <c r="FW238" s="22"/>
      <c r="FX238" s="22"/>
      <c r="FY238" s="22"/>
      <c r="FZ238" s="22"/>
      <c r="GA238" s="22"/>
      <c r="GB238" s="22"/>
      <c r="GC238" s="22"/>
      <c r="GD238" s="22"/>
      <c r="GE238" s="22"/>
      <c r="GF238" s="22"/>
      <c r="GG238" s="22"/>
      <c r="GH238" s="22"/>
      <c r="GI238" s="22"/>
      <c r="GJ238" s="22"/>
      <c r="GK238" s="22"/>
      <c r="GL238" s="22"/>
      <c r="GM238" s="22"/>
      <c r="GN238" s="22"/>
      <c r="GO238" s="22"/>
      <c r="GP238" s="22"/>
      <c r="GQ238" s="22"/>
      <c r="GR238" s="22"/>
      <c r="GS238" s="22"/>
      <c r="GT238" s="22"/>
      <c r="GU238" s="22"/>
      <c r="GV238" s="22"/>
      <c r="GW238" s="22"/>
      <c r="GX238" s="22"/>
      <c r="GY238" s="22"/>
      <c r="GZ238" s="22"/>
      <c r="HA238" s="22"/>
      <c r="HB238" s="22"/>
      <c r="HC238" s="22"/>
      <c r="HD238" s="22"/>
      <c r="HE238" s="22"/>
      <c r="HF238" s="22"/>
      <c r="HG238" s="22"/>
      <c r="HH238" s="22"/>
      <c r="HI238" s="22"/>
      <c r="HJ238" s="22"/>
      <c r="HK238" s="22"/>
      <c r="HL238" s="22"/>
      <c r="HM238" s="22"/>
      <c r="HN238" s="22"/>
      <c r="HO238" s="22"/>
      <c r="HP238" s="22"/>
      <c r="HQ238" s="22"/>
      <c r="HR238" s="22"/>
      <c r="HS238" s="22"/>
      <c r="HT238" s="22"/>
      <c r="HU238" s="22"/>
      <c r="HV238" s="22"/>
      <c r="HW238" s="22"/>
      <c r="HX238" s="22"/>
      <c r="HY238" s="22"/>
      <c r="HZ238" s="22"/>
      <c r="IA238" s="22"/>
      <c r="IB238" s="22"/>
      <c r="IC238" s="22"/>
      <c r="ID238" s="22"/>
      <c r="IE238" s="22"/>
      <c r="IF238" s="22"/>
      <c r="IG238" s="22"/>
      <c r="IH238" s="22"/>
      <c r="II238" s="22"/>
      <c r="IJ238" s="22"/>
      <c r="IK238" s="22"/>
      <c r="IL238" s="22"/>
      <c r="IM238" s="22"/>
      <c r="IN238" s="22"/>
      <c r="IO238" s="22"/>
      <c r="IP238" s="22"/>
      <c r="IQ238" s="22"/>
      <c r="IR238" s="22"/>
      <c r="IS238" s="22"/>
      <c r="IT238" s="22"/>
      <c r="IU238" s="22"/>
      <c r="IV238" s="22"/>
      <c r="IW238" s="22"/>
      <c r="IX238" s="22"/>
      <c r="IY238" s="22"/>
      <c r="IZ238" s="22"/>
      <c r="JA238" s="22"/>
      <c r="JB238" s="22"/>
      <c r="JC238" s="22"/>
      <c r="JD238" s="22"/>
      <c r="JE238" s="22"/>
      <c r="JF238" s="22"/>
      <c r="JG238" s="22"/>
      <c r="JH238" s="22"/>
      <c r="JI238" s="22"/>
      <c r="JJ238" s="22"/>
      <c r="JK238" s="22"/>
      <c r="JL238" s="22"/>
      <c r="JM238" s="22"/>
      <c r="JN238" s="22"/>
      <c r="JO238" s="22"/>
      <c r="JP238" s="22"/>
      <c r="JQ238" s="22"/>
      <c r="JR238" s="22"/>
      <c r="JS238" s="22"/>
      <c r="JT238" s="22"/>
      <c r="JU238" s="22"/>
      <c r="JV238" s="22"/>
      <c r="JW238" s="22"/>
      <c r="JX238" s="22"/>
      <c r="JY238" s="22"/>
      <c r="JZ238" s="22"/>
      <c r="KA238" s="22"/>
      <c r="KB238" s="22"/>
      <c r="KC238" s="22"/>
      <c r="KD238" s="22"/>
      <c r="KE238" s="22"/>
      <c r="KF238" s="22"/>
      <c r="KG238" s="22"/>
      <c r="KH238" s="22"/>
      <c r="KI238" s="22"/>
      <c r="KJ238" s="22"/>
      <c r="KK238" s="22"/>
      <c r="KL238" s="22"/>
      <c r="KM238" s="22"/>
      <c r="KN238" s="22"/>
      <c r="KO238" s="22"/>
      <c r="KP238" s="22"/>
      <c r="KQ238" s="22"/>
      <c r="KR238" s="22"/>
      <c r="KS238" s="22"/>
      <c r="KT238" s="22"/>
      <c r="KU238" s="22"/>
      <c r="KV238" s="22"/>
      <c r="KW238" s="22"/>
      <c r="KX238" s="22"/>
      <c r="KY238" s="22"/>
      <c r="KZ238" s="22"/>
      <c r="LA238" s="22"/>
      <c r="LB238" s="22"/>
      <c r="LC238" s="22"/>
      <c r="LD238" s="22"/>
      <c r="LE238" s="22"/>
      <c r="LF238" s="22"/>
      <c r="LG238" s="22"/>
      <c r="LH238" s="22"/>
      <c r="LI238" s="22"/>
      <c r="LJ238" s="22"/>
      <c r="LK238" s="22"/>
      <c r="LL238" s="22"/>
      <c r="LM238" s="22"/>
      <c r="LN238" s="22"/>
      <c r="LO238" s="22"/>
      <c r="LP238" s="22"/>
      <c r="LQ238" s="22"/>
      <c r="LR238" s="22"/>
      <c r="LS238" s="22"/>
      <c r="LT238" s="22"/>
      <c r="LU238" s="22"/>
      <c r="LV238" s="22"/>
      <c r="LW238" s="22"/>
      <c r="LX238" s="22"/>
      <c r="LY238" s="22"/>
      <c r="LZ238" s="22"/>
      <c r="MA238" s="22"/>
      <c r="MB238" s="22"/>
      <c r="MC238" s="22"/>
      <c r="MD238" s="22"/>
      <c r="ME238" s="22"/>
      <c r="MF238" s="22"/>
      <c r="MG238" s="22"/>
      <c r="MH238" s="22"/>
      <c r="MI238" s="22"/>
      <c r="MJ238" s="22"/>
      <c r="MK238" s="22"/>
      <c r="ML238" s="22"/>
      <c r="MM238" s="22"/>
      <c r="MN238" s="22"/>
      <c r="MO238" s="22"/>
      <c r="MP238" s="22"/>
      <c r="MQ238" s="22"/>
      <c r="MR238" s="22"/>
      <c r="MS238" s="22"/>
      <c r="MT238" s="22"/>
      <c r="MU238" s="22"/>
      <c r="MV238" s="22"/>
      <c r="MW238" s="22"/>
      <c r="MX238" s="22"/>
      <c r="MY238" s="22"/>
      <c r="MZ238" s="22"/>
      <c r="NA238" s="22"/>
      <c r="NB238" s="22"/>
      <c r="NC238" s="22"/>
      <c r="ND238" s="22"/>
      <c r="NE238" s="22"/>
      <c r="NF238" s="22"/>
      <c r="NG238" s="22"/>
      <c r="NH238" s="22"/>
      <c r="NI238" s="22"/>
      <c r="NJ238" s="22"/>
      <c r="NK238" s="22"/>
      <c r="NL238" s="22"/>
      <c r="NM238" s="22"/>
      <c r="NN238" s="22"/>
      <c r="NO238" s="22"/>
      <c r="NP238" s="22"/>
      <c r="NQ238" s="22"/>
      <c r="NR238" s="22"/>
      <c r="NS238" s="22"/>
      <c r="NT238" s="22"/>
      <c r="NU238" s="22"/>
      <c r="NV238" s="22"/>
      <c r="NW238" s="22"/>
      <c r="NX238" s="22"/>
      <c r="NY238" s="22"/>
      <c r="NZ238" s="22"/>
      <c r="OA238" s="22"/>
      <c r="OB238" s="22"/>
      <c r="OC238" s="22"/>
      <c r="OD238" s="22"/>
      <c r="OE238" s="22"/>
      <c r="OF238" s="22"/>
      <c r="OG238" s="22"/>
      <c r="OH238" s="22"/>
      <c r="OI238" s="22"/>
      <c r="OJ238" s="22"/>
      <c r="OK238" s="22"/>
      <c r="OL238" s="22"/>
      <c r="OM238" s="22"/>
      <c r="ON238" s="22"/>
      <c r="OO238" s="22"/>
      <c r="OP238" s="22"/>
      <c r="OQ238" s="22"/>
      <c r="OR238" s="22"/>
      <c r="OS238" s="22"/>
      <c r="OT238" s="22"/>
      <c r="OU238" s="22"/>
      <c r="OV238" s="22"/>
      <c r="OW238" s="22"/>
      <c r="OX238" s="22"/>
      <c r="OY238" s="22"/>
      <c r="OZ238" s="22"/>
      <c r="PA238" s="22"/>
      <c r="PB238" s="22"/>
      <c r="PC238" s="22"/>
      <c r="PD238" s="22"/>
      <c r="PE238" s="22"/>
      <c r="PF238" s="22"/>
      <c r="PG238" s="22"/>
      <c r="PH238" s="22"/>
      <c r="PI238" s="22"/>
      <c r="PJ238" s="22"/>
      <c r="PK238" s="22"/>
      <c r="PL238" s="22"/>
      <c r="PM238" s="22"/>
      <c r="PN238" s="22"/>
      <c r="PO238" s="22"/>
      <c r="PP238" s="22"/>
      <c r="PQ238" s="22"/>
      <c r="PR238" s="22"/>
      <c r="PS238" s="22"/>
      <c r="PT238" s="22"/>
      <c r="PU238" s="22"/>
      <c r="PV238" s="22"/>
      <c r="PW238" s="22"/>
      <c r="PX238" s="22"/>
      <c r="PY238" s="22"/>
      <c r="PZ238" s="22"/>
      <c r="QA238" s="22"/>
      <c r="QB238" s="22"/>
      <c r="QC238" s="22"/>
      <c r="QD238" s="22"/>
      <c r="QE238" s="22"/>
      <c r="QF238" s="22"/>
      <c r="QG238" s="22"/>
      <c r="QH238" s="22"/>
      <c r="QI238" s="22"/>
      <c r="QJ238" s="22"/>
      <c r="QK238" s="22"/>
      <c r="QL238" s="22"/>
      <c r="QM238" s="22"/>
      <c r="QN238" s="22"/>
      <c r="QO238" s="22"/>
      <c r="QP238" s="22"/>
      <c r="QQ238" s="22"/>
      <c r="QR238" s="22"/>
      <c r="QS238" s="22"/>
      <c r="QT238" s="22"/>
      <c r="QU238" s="22"/>
      <c r="QV238" s="22"/>
      <c r="QW238" s="22"/>
      <c r="QX238" s="22"/>
      <c r="QY238" s="22"/>
      <c r="QZ238" s="22"/>
      <c r="RA238" s="22"/>
      <c r="RB238" s="22"/>
      <c r="RC238" s="22"/>
      <c r="RD238" s="22"/>
      <c r="RE238" s="22"/>
      <c r="RF238" s="22"/>
      <c r="RG238" s="22"/>
      <c r="RH238" s="22"/>
      <c r="RI238" s="22"/>
      <c r="RJ238" s="22"/>
      <c r="RK238" s="22"/>
      <c r="RL238" s="22"/>
      <c r="RM238" s="22"/>
      <c r="RN238" s="22"/>
      <c r="RO238" s="22"/>
      <c r="RP238" s="22"/>
      <c r="RQ238" s="22"/>
      <c r="RR238" s="22"/>
      <c r="RS238" s="22"/>
      <c r="RT238" s="22"/>
      <c r="RU238" s="22"/>
      <c r="RV238" s="22"/>
      <c r="RW238" s="22"/>
      <c r="RX238" s="22"/>
      <c r="RY238" s="22"/>
      <c r="RZ238" s="22"/>
      <c r="SA238" s="22"/>
      <c r="SB238" s="22"/>
      <c r="SC238" s="22"/>
      <c r="SD238" s="22"/>
      <c r="SE238" s="22"/>
      <c r="SF238" s="22"/>
      <c r="SG238" s="22"/>
      <c r="SH238" s="22"/>
      <c r="SI238" s="22"/>
      <c r="SJ238" s="22"/>
      <c r="SK238" s="22"/>
      <c r="SL238" s="22"/>
      <c r="SM238" s="22"/>
      <c r="SN238" s="22"/>
      <c r="SO238" s="22"/>
      <c r="SP238" s="22"/>
      <c r="SQ238" s="22"/>
      <c r="SR238" s="22"/>
      <c r="SS238" s="22"/>
      <c r="ST238" s="22"/>
      <c r="SU238" s="22"/>
      <c r="SV238" s="22"/>
      <c r="SW238" s="22"/>
      <c r="SX238" s="22"/>
      <c r="SY238" s="22"/>
      <c r="SZ238" s="22"/>
      <c r="TA238" s="22"/>
      <c r="TB238" s="22"/>
      <c r="TC238" s="22"/>
      <c r="TD238" s="22"/>
      <c r="TE238" s="22"/>
      <c r="TF238" s="22"/>
      <c r="TG238" s="22"/>
      <c r="TH238" s="22"/>
    </row>
    <row r="239" spans="1:528" ht="15" customHeight="1" x14ac:dyDescent="0.3">
      <c r="B239" s="2"/>
      <c r="C239" s="302"/>
      <c r="D239" s="389" t="s">
        <v>127</v>
      </c>
      <c r="E239" s="8"/>
      <c r="F239" s="8"/>
      <c r="G239" s="8"/>
      <c r="H239" s="94">
        <f>SUMIF(E239:G239,"&gt;0")</f>
        <v>0</v>
      </c>
      <c r="I239" s="20">
        <f>COUNTIF(E239:G239,"a")</f>
        <v>0</v>
      </c>
      <c r="J239" s="111"/>
      <c r="K239" s="111"/>
      <c r="L239" s="111"/>
      <c r="M239" s="111"/>
      <c r="N239" s="9"/>
      <c r="O239" s="10"/>
      <c r="P239" s="11"/>
      <c r="Q239" s="188" t="s">
        <v>43</v>
      </c>
    </row>
    <row r="240" spans="1:528" ht="15" customHeight="1" x14ac:dyDescent="0.3">
      <c r="B240" s="2"/>
      <c r="C240" s="303"/>
      <c r="D240" s="390"/>
      <c r="E240" s="36"/>
      <c r="F240" s="36"/>
      <c r="G240" s="36"/>
      <c r="H240" s="98"/>
      <c r="I240" s="102"/>
      <c r="J240" s="29"/>
      <c r="K240" s="29"/>
      <c r="L240" s="29"/>
      <c r="M240" s="29"/>
      <c r="N240" s="13"/>
      <c r="O240" s="14"/>
      <c r="P240" s="15"/>
      <c r="Q240" s="189" t="s">
        <v>44</v>
      </c>
    </row>
    <row r="241" spans="1:528" ht="15" customHeight="1" x14ac:dyDescent="0.3">
      <c r="B241" s="2"/>
      <c r="C241" s="303"/>
      <c r="D241" s="120"/>
      <c r="E241" s="36"/>
      <c r="F241" s="36"/>
      <c r="G241" s="36"/>
      <c r="H241" s="98"/>
      <c r="I241" s="102"/>
      <c r="J241" s="29"/>
      <c r="K241" s="29"/>
      <c r="L241" s="29"/>
      <c r="M241" s="29"/>
      <c r="N241" s="13"/>
      <c r="O241" s="14"/>
      <c r="P241" s="15"/>
      <c r="Q241" s="201" t="s">
        <v>128</v>
      </c>
    </row>
    <row r="242" spans="1:528" ht="15" customHeight="1" thickBot="1" x14ac:dyDescent="0.35">
      <c r="B242" s="2"/>
      <c r="C242" s="303"/>
      <c r="D242" s="16"/>
      <c r="E242" s="36"/>
      <c r="F242" s="36"/>
      <c r="G242" s="36"/>
      <c r="H242" s="98"/>
      <c r="I242" s="102"/>
      <c r="J242" s="29"/>
      <c r="K242" s="29"/>
      <c r="L242" s="29"/>
      <c r="M242" s="29"/>
      <c r="N242" s="13"/>
      <c r="O242" s="14"/>
      <c r="P242" s="15"/>
      <c r="Q242" s="190" t="s">
        <v>40</v>
      </c>
    </row>
    <row r="243" spans="1:528" ht="45" customHeight="1" thickBot="1" x14ac:dyDescent="0.4">
      <c r="B243" s="2"/>
      <c r="C243" s="121" t="s">
        <v>244</v>
      </c>
      <c r="D243" s="87"/>
      <c r="E243" s="80"/>
      <c r="F243" s="80"/>
      <c r="G243" s="80"/>
      <c r="H243" s="139"/>
      <c r="I243" s="81"/>
      <c r="J243" s="112"/>
      <c r="K243" s="112"/>
      <c r="L243" s="112"/>
      <c r="M243" s="112"/>
      <c r="N243" s="82"/>
      <c r="O243" s="83"/>
      <c r="P243" s="84"/>
      <c r="Q243" s="84"/>
    </row>
    <row r="244" spans="1:528" ht="15" customHeight="1" x14ac:dyDescent="0.3">
      <c r="B244" s="2"/>
      <c r="C244" s="23"/>
      <c r="D244" s="185" t="s">
        <v>34</v>
      </c>
      <c r="E244" s="8"/>
      <c r="F244" s="8"/>
      <c r="G244" s="8"/>
      <c r="H244" s="100">
        <f>SUMIF(E244:G244,"&gt;0")</f>
        <v>0</v>
      </c>
      <c r="I244" s="69">
        <f>COUNTIF(E244:G244,"a")</f>
        <v>0</v>
      </c>
      <c r="J244" s="113"/>
      <c r="K244" s="113"/>
      <c r="L244" s="113"/>
      <c r="M244" s="113"/>
      <c r="N244" s="9"/>
      <c r="O244" s="10"/>
      <c r="P244" s="11"/>
      <c r="Q244" s="188" t="s">
        <v>35</v>
      </c>
    </row>
    <row r="245" spans="1:528" ht="15" customHeight="1" thickBot="1" x14ac:dyDescent="0.35">
      <c r="B245" s="2"/>
      <c r="C245" s="182"/>
      <c r="D245" s="12"/>
      <c r="E245" s="31"/>
      <c r="F245" s="31"/>
      <c r="G245" s="31"/>
      <c r="H245" s="93"/>
      <c r="I245" s="101"/>
      <c r="J245" s="31"/>
      <c r="K245" s="31"/>
      <c r="L245" s="31"/>
      <c r="M245" s="31"/>
      <c r="N245" s="17"/>
      <c r="O245" s="18"/>
      <c r="P245" s="19"/>
      <c r="Q245" s="265" t="s">
        <v>36</v>
      </c>
    </row>
    <row r="246" spans="1:528" ht="15" customHeight="1" x14ac:dyDescent="0.3">
      <c r="B246" s="2"/>
      <c r="C246" s="182"/>
      <c r="D246" s="25" t="s">
        <v>37</v>
      </c>
      <c r="E246" s="26"/>
      <c r="F246" s="8"/>
      <c r="G246" s="8"/>
      <c r="H246" s="100">
        <f>SUMIF(E246:G246,"&gt;0")</f>
        <v>0</v>
      </c>
      <c r="I246" s="69">
        <f>COUNTIF(E246:G246,"a")</f>
        <v>0</v>
      </c>
      <c r="J246" s="113"/>
      <c r="K246" s="113"/>
      <c r="L246" s="113"/>
      <c r="M246" s="113"/>
      <c r="N246" s="9"/>
      <c r="O246" s="10"/>
      <c r="P246" s="11"/>
      <c r="Q246" s="188" t="s">
        <v>129</v>
      </c>
    </row>
    <row r="247" spans="1:528" ht="15" customHeight="1" x14ac:dyDescent="0.3">
      <c r="B247" s="2"/>
      <c r="C247" s="182"/>
      <c r="D247" s="64"/>
      <c r="E247" s="29"/>
      <c r="F247" s="29"/>
      <c r="G247" s="29"/>
      <c r="H247" s="98"/>
      <c r="I247" s="102"/>
      <c r="J247" s="29"/>
      <c r="K247" s="29"/>
      <c r="L247" s="29"/>
      <c r="M247" s="29"/>
      <c r="N247" s="13"/>
      <c r="O247" s="14"/>
      <c r="P247" s="15"/>
      <c r="Q247" s="189" t="s">
        <v>270</v>
      </c>
    </row>
    <row r="248" spans="1:528" ht="15" customHeight="1" thickBot="1" x14ac:dyDescent="0.35">
      <c r="B248" s="2"/>
      <c r="C248" s="182"/>
      <c r="D248" s="16"/>
      <c r="E248" s="119"/>
      <c r="F248" s="119"/>
      <c r="G248" s="119"/>
      <c r="H248" s="93"/>
      <c r="I248" s="101"/>
      <c r="J248" s="101"/>
      <c r="K248" s="31"/>
      <c r="L248" s="31"/>
      <c r="M248" s="31"/>
      <c r="N248" s="17"/>
      <c r="O248" s="18"/>
      <c r="P248" s="19"/>
      <c r="Q248" s="190" t="s">
        <v>40</v>
      </c>
    </row>
    <row r="249" spans="1:528" s="22" customFormat="1" ht="15" customHeight="1" x14ac:dyDescent="0.3">
      <c r="A249" s="1"/>
      <c r="B249" s="2"/>
      <c r="C249" s="182"/>
      <c r="D249" s="391" t="s">
        <v>125</v>
      </c>
      <c r="E249" s="122"/>
      <c r="F249" s="27"/>
      <c r="G249" s="27"/>
      <c r="H249" s="95">
        <f>SUMIF(E249:G249,"&gt;0")</f>
        <v>0</v>
      </c>
      <c r="I249" s="114">
        <f>COUNTIF(E249:G249,"a")</f>
        <v>0</v>
      </c>
      <c r="J249" s="71"/>
      <c r="K249" s="71"/>
      <c r="L249" s="71"/>
      <c r="M249" s="71"/>
      <c r="N249" s="9"/>
      <c r="O249" s="10"/>
      <c r="P249" s="11"/>
      <c r="Q249" s="200" t="s">
        <v>43</v>
      </c>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c r="IZ249" s="1"/>
      <c r="JA249" s="1"/>
      <c r="JB249" s="1"/>
      <c r="JC249" s="1"/>
      <c r="JD249" s="1"/>
      <c r="JE249" s="1"/>
      <c r="JF249" s="1"/>
      <c r="JG249" s="1"/>
      <c r="JH249" s="1"/>
      <c r="JI249" s="1"/>
      <c r="JJ249" s="1"/>
      <c r="JK249" s="1"/>
      <c r="JL249" s="1"/>
      <c r="JM249" s="1"/>
      <c r="JN249" s="1"/>
      <c r="JO249" s="1"/>
      <c r="JP249" s="1"/>
      <c r="JQ249" s="1"/>
      <c r="JR249" s="1"/>
      <c r="JS249" s="1"/>
      <c r="JT249" s="1"/>
      <c r="JU249" s="1"/>
      <c r="JV249" s="1"/>
      <c r="JW249" s="1"/>
      <c r="JX249" s="1"/>
      <c r="JY249" s="1"/>
      <c r="JZ249" s="1"/>
      <c r="KA249" s="1"/>
      <c r="KB249" s="1"/>
      <c r="KC249" s="1"/>
      <c r="KD249" s="1"/>
      <c r="KE249" s="1"/>
      <c r="KF249" s="1"/>
      <c r="KG249" s="1"/>
      <c r="KH249" s="1"/>
      <c r="KI249" s="1"/>
      <c r="KJ249" s="1"/>
      <c r="KK249" s="1"/>
      <c r="KL249" s="1"/>
      <c r="KM249" s="1"/>
      <c r="KN249" s="1"/>
      <c r="KO249" s="1"/>
      <c r="KP249" s="1"/>
      <c r="KQ249" s="1"/>
      <c r="KR249" s="1"/>
      <c r="KS249" s="1"/>
      <c r="KT249" s="1"/>
      <c r="KU249" s="1"/>
      <c r="KV249" s="1"/>
      <c r="KW249" s="1"/>
      <c r="KX249" s="1"/>
      <c r="KY249" s="1"/>
      <c r="KZ249" s="1"/>
      <c r="LA249" s="1"/>
      <c r="LB249" s="1"/>
      <c r="LC249" s="1"/>
      <c r="LD249" s="1"/>
      <c r="LE249" s="1"/>
      <c r="LF249" s="1"/>
      <c r="LG249" s="1"/>
      <c r="LH249" s="1"/>
      <c r="LI249" s="1"/>
      <c r="LJ249" s="1"/>
      <c r="LK249" s="1"/>
      <c r="LL249" s="1"/>
      <c r="LM249" s="1"/>
      <c r="LN249" s="1"/>
      <c r="LO249" s="1"/>
      <c r="LP249" s="1"/>
      <c r="LQ249" s="1"/>
      <c r="LR249" s="1"/>
      <c r="LS249" s="1"/>
      <c r="LT249" s="1"/>
      <c r="LU249" s="1"/>
      <c r="LV249" s="1"/>
      <c r="LW249" s="1"/>
      <c r="LX249" s="1"/>
      <c r="LY249" s="1"/>
      <c r="LZ249" s="1"/>
      <c r="MA249" s="1"/>
      <c r="MB249" s="1"/>
      <c r="MC249" s="1"/>
      <c r="MD249" s="1"/>
      <c r="ME249" s="1"/>
      <c r="MF249" s="1"/>
      <c r="MG249" s="1"/>
      <c r="MH249" s="1"/>
      <c r="MI249" s="1"/>
      <c r="MJ249" s="1"/>
      <c r="MK249" s="1"/>
      <c r="ML249" s="1"/>
      <c r="MM249" s="1"/>
      <c r="MN249" s="1"/>
      <c r="MO249" s="1"/>
      <c r="MP249" s="1"/>
      <c r="MQ249" s="1"/>
      <c r="MR249" s="1"/>
      <c r="MS249" s="1"/>
      <c r="MT249" s="1"/>
      <c r="MU249" s="1"/>
      <c r="MV249" s="1"/>
      <c r="MW249" s="1"/>
      <c r="MX249" s="1"/>
      <c r="MY249" s="1"/>
      <c r="MZ249" s="1"/>
      <c r="NA249" s="1"/>
      <c r="NB249" s="1"/>
      <c r="NC249" s="1"/>
      <c r="ND249" s="1"/>
      <c r="NE249" s="1"/>
      <c r="NF249" s="1"/>
      <c r="NG249" s="1"/>
      <c r="NH249" s="1"/>
      <c r="NI249" s="1"/>
      <c r="NJ249" s="1"/>
      <c r="NK249" s="1"/>
      <c r="NL249" s="1"/>
      <c r="NM249" s="1"/>
      <c r="NN249" s="1"/>
      <c r="NO249" s="1"/>
      <c r="NP249" s="1"/>
      <c r="NQ249" s="1"/>
      <c r="NR249" s="1"/>
      <c r="NS249" s="1"/>
      <c r="NT249" s="1"/>
      <c r="NU249" s="1"/>
      <c r="NV249" s="1"/>
      <c r="NW249" s="1"/>
      <c r="NX249" s="1"/>
      <c r="NY249" s="1"/>
      <c r="NZ249" s="1"/>
      <c r="OA249" s="1"/>
      <c r="OB249" s="1"/>
      <c r="OC249" s="1"/>
      <c r="OD249" s="1"/>
      <c r="OE249" s="1"/>
      <c r="OF249" s="1"/>
      <c r="OG249" s="1"/>
      <c r="OH249" s="1"/>
      <c r="OI249" s="1"/>
      <c r="OJ249" s="1"/>
      <c r="OK249" s="1"/>
      <c r="OL249" s="1"/>
      <c r="OM249" s="1"/>
      <c r="ON249" s="1"/>
      <c r="OO249" s="1"/>
      <c r="OP249" s="1"/>
      <c r="OQ249" s="1"/>
      <c r="OR249" s="1"/>
      <c r="OS249" s="1"/>
      <c r="OT249" s="1"/>
      <c r="OU249" s="1"/>
      <c r="OV249" s="1"/>
      <c r="OW249" s="1"/>
      <c r="OX249" s="1"/>
      <c r="OY249" s="1"/>
      <c r="OZ249" s="1"/>
      <c r="PA249" s="1"/>
      <c r="PB249" s="1"/>
      <c r="PC249" s="1"/>
      <c r="PD249" s="1"/>
      <c r="PE249" s="1"/>
      <c r="PF249" s="1"/>
      <c r="PG249" s="1"/>
      <c r="PH249" s="1"/>
      <c r="PI249" s="1"/>
      <c r="PJ249" s="1"/>
      <c r="PK249" s="1"/>
      <c r="PL249" s="1"/>
      <c r="PM249" s="1"/>
      <c r="PN249" s="1"/>
      <c r="PO249" s="1"/>
      <c r="PP249" s="1"/>
      <c r="PQ249" s="1"/>
      <c r="PR249" s="1"/>
      <c r="PS249" s="1"/>
      <c r="PT249" s="1"/>
      <c r="PU249" s="1"/>
      <c r="PV249" s="1"/>
      <c r="PW249" s="1"/>
      <c r="PX249" s="1"/>
      <c r="PY249" s="1"/>
      <c r="PZ249" s="1"/>
      <c r="QA249" s="1"/>
      <c r="QB249" s="1"/>
      <c r="QC249" s="1"/>
      <c r="QD249" s="1"/>
      <c r="QE249" s="1"/>
      <c r="QF249" s="1"/>
      <c r="QG249" s="1"/>
      <c r="QH249" s="1"/>
      <c r="QI249" s="1"/>
      <c r="QJ249" s="1"/>
      <c r="QK249" s="1"/>
      <c r="QL249" s="1"/>
      <c r="QM249" s="1"/>
      <c r="QN249" s="1"/>
      <c r="QO249" s="1"/>
      <c r="QP249" s="1"/>
      <c r="QQ249" s="1"/>
      <c r="QR249" s="1"/>
      <c r="QS249" s="1"/>
      <c r="QT249" s="1"/>
      <c r="QU249" s="1"/>
      <c r="QV249" s="1"/>
      <c r="QW249" s="1"/>
      <c r="QX249" s="1"/>
      <c r="QY249" s="1"/>
      <c r="QZ249" s="1"/>
      <c r="RA249" s="1"/>
      <c r="RB249" s="1"/>
      <c r="RC249" s="1"/>
      <c r="RD249" s="1"/>
      <c r="RE249" s="1"/>
      <c r="RF249" s="1"/>
      <c r="RG249" s="1"/>
      <c r="RH249" s="1"/>
      <c r="RI249" s="1"/>
      <c r="RJ249" s="1"/>
      <c r="RK249" s="1"/>
      <c r="RL249" s="1"/>
      <c r="RM249" s="1"/>
      <c r="RN249" s="1"/>
      <c r="RO249" s="1"/>
      <c r="RP249" s="1"/>
      <c r="RQ249" s="1"/>
      <c r="RR249" s="1"/>
      <c r="RS249" s="1"/>
      <c r="RT249" s="1"/>
      <c r="RU249" s="1"/>
      <c r="RV249" s="1"/>
      <c r="RW249" s="1"/>
      <c r="RX249" s="1"/>
      <c r="RY249" s="1"/>
      <c r="RZ249" s="1"/>
      <c r="SA249" s="1"/>
      <c r="SB249" s="1"/>
      <c r="SC249" s="1"/>
      <c r="SD249" s="1"/>
      <c r="SE249" s="1"/>
      <c r="SF249" s="1"/>
      <c r="SG249" s="1"/>
      <c r="SH249" s="1"/>
      <c r="SI249" s="1"/>
      <c r="SJ249" s="1"/>
      <c r="SK249" s="1"/>
      <c r="SL249" s="1"/>
      <c r="SM249" s="1"/>
      <c r="SN249" s="1"/>
      <c r="SO249" s="1"/>
      <c r="SP249" s="1"/>
      <c r="SQ249" s="1"/>
      <c r="SR249" s="1"/>
      <c r="SS249" s="1"/>
      <c r="ST249" s="1"/>
      <c r="SU249" s="1"/>
      <c r="SV249" s="1"/>
      <c r="SW249" s="1"/>
      <c r="SX249" s="1"/>
      <c r="SY249" s="1"/>
      <c r="SZ249" s="1"/>
      <c r="TA249" s="1"/>
      <c r="TB249" s="1"/>
      <c r="TC249" s="1"/>
      <c r="TD249" s="1"/>
      <c r="TE249" s="1"/>
      <c r="TF249" s="1"/>
      <c r="TG249" s="1"/>
      <c r="TH249" s="1"/>
    </row>
    <row r="250" spans="1:528" ht="15" customHeight="1" x14ac:dyDescent="0.3">
      <c r="B250" s="2"/>
      <c r="C250" s="182"/>
      <c r="D250" s="330"/>
      <c r="E250" s="28"/>
      <c r="F250" s="29"/>
      <c r="G250" s="29"/>
      <c r="H250" s="98"/>
      <c r="I250" s="98"/>
      <c r="J250" s="29"/>
      <c r="K250" s="29"/>
      <c r="L250" s="29"/>
      <c r="M250" s="29"/>
      <c r="N250" s="13"/>
      <c r="O250" s="14"/>
      <c r="P250" s="15"/>
      <c r="Q250" s="201" t="s">
        <v>44</v>
      </c>
    </row>
    <row r="251" spans="1:528" ht="15" customHeight="1" x14ac:dyDescent="0.3">
      <c r="B251" s="2"/>
      <c r="C251" s="182"/>
      <c r="D251" s="23"/>
      <c r="E251" s="29"/>
      <c r="F251" s="29"/>
      <c r="G251" s="29"/>
      <c r="H251" s="98"/>
      <c r="I251" s="98"/>
      <c r="J251" s="29"/>
      <c r="K251" s="29"/>
      <c r="L251" s="29"/>
      <c r="M251" s="29"/>
      <c r="N251" s="13"/>
      <c r="O251" s="14"/>
      <c r="P251" s="15"/>
      <c r="Q251" s="189" t="s">
        <v>102</v>
      </c>
    </row>
    <row r="252" spans="1:528" ht="15" customHeight="1" x14ac:dyDescent="0.3">
      <c r="B252" s="2"/>
      <c r="C252" s="182"/>
      <c r="E252" s="29"/>
      <c r="F252" s="29"/>
      <c r="G252" s="29"/>
      <c r="H252" s="98"/>
      <c r="I252" s="98"/>
      <c r="J252" s="29"/>
      <c r="K252" s="29"/>
      <c r="L252" s="29"/>
      <c r="M252" s="29"/>
      <c r="N252" s="13"/>
      <c r="O252" s="14"/>
      <c r="P252" s="15"/>
      <c r="Q252" s="189" t="s">
        <v>103</v>
      </c>
    </row>
    <row r="253" spans="1:528" ht="15" customHeight="1" x14ac:dyDescent="0.3">
      <c r="B253" s="2"/>
      <c r="C253" s="182"/>
      <c r="D253" s="180"/>
      <c r="E253" s="29"/>
      <c r="F253" s="29"/>
      <c r="G253" s="29"/>
      <c r="H253" s="98"/>
      <c r="I253" s="98"/>
      <c r="J253" s="29"/>
      <c r="K253" s="29"/>
      <c r="L253" s="29"/>
      <c r="M253" s="29"/>
      <c r="N253" s="13"/>
      <c r="O253" s="14"/>
      <c r="P253" s="15"/>
      <c r="Q253" s="201" t="s">
        <v>130</v>
      </c>
    </row>
    <row r="254" spans="1:528" ht="15" customHeight="1" thickBot="1" x14ac:dyDescent="0.35">
      <c r="B254" s="2"/>
      <c r="C254" s="182"/>
      <c r="D254" s="16"/>
      <c r="E254" s="119"/>
      <c r="F254" s="119"/>
      <c r="G254" s="119"/>
      <c r="H254" s="93"/>
      <c r="I254" s="101"/>
      <c r="J254" s="31"/>
      <c r="K254" s="31"/>
      <c r="L254" s="31"/>
      <c r="M254" s="31"/>
      <c r="N254" s="17"/>
      <c r="O254" s="18"/>
      <c r="P254" s="19"/>
      <c r="Q254" s="190" t="s">
        <v>40</v>
      </c>
    </row>
    <row r="255" spans="1:528" ht="42" customHeight="1" thickBot="1" x14ac:dyDescent="0.4">
      <c r="B255" s="2"/>
      <c r="C255" s="79" t="s">
        <v>245</v>
      </c>
      <c r="D255" s="87"/>
      <c r="E255" s="80"/>
      <c r="F255" s="80"/>
      <c r="G255" s="80"/>
      <c r="H255" s="139"/>
      <c r="I255" s="81"/>
      <c r="J255" s="139"/>
      <c r="K255" s="112"/>
      <c r="L255" s="112"/>
      <c r="M255" s="112"/>
      <c r="N255" s="83"/>
      <c r="O255" s="83"/>
      <c r="P255" s="85"/>
      <c r="Q255" s="208"/>
    </row>
    <row r="256" spans="1:528" ht="15" customHeight="1" x14ac:dyDescent="0.3">
      <c r="B256" s="2"/>
      <c r="C256" s="395"/>
      <c r="D256" s="185" t="s">
        <v>34</v>
      </c>
      <c r="E256" s="8"/>
      <c r="F256" s="8"/>
      <c r="G256" s="8"/>
      <c r="H256" s="100">
        <f>SUMIF(E256:G256,"&gt;0")</f>
        <v>0</v>
      </c>
      <c r="I256" s="69">
        <f>COUNTIF(E256:G256,"a")</f>
        <v>0</v>
      </c>
      <c r="J256" s="113"/>
      <c r="K256" s="113"/>
      <c r="L256" s="113"/>
      <c r="M256" s="113"/>
      <c r="N256" s="9"/>
      <c r="O256" s="10"/>
      <c r="P256" s="11"/>
      <c r="Q256" s="188" t="s">
        <v>35</v>
      </c>
    </row>
    <row r="257" spans="2:527" ht="15" customHeight="1" thickBot="1" x14ac:dyDescent="0.35">
      <c r="B257" s="2"/>
      <c r="C257" s="396"/>
      <c r="D257" s="12"/>
      <c r="E257" s="31"/>
      <c r="F257" s="31"/>
      <c r="G257" s="31"/>
      <c r="H257" s="93"/>
      <c r="I257" s="101"/>
      <c r="J257" s="31"/>
      <c r="K257" s="31"/>
      <c r="L257" s="31"/>
      <c r="M257" s="31"/>
      <c r="N257" s="17"/>
      <c r="O257" s="18"/>
      <c r="P257" s="19"/>
      <c r="Q257" s="265" t="s">
        <v>36</v>
      </c>
    </row>
    <row r="258" spans="2:527" ht="15" customHeight="1" x14ac:dyDescent="0.3">
      <c r="B258" s="2"/>
      <c r="C258" s="396"/>
      <c r="D258" s="25" t="s">
        <v>37</v>
      </c>
      <c r="E258" s="26"/>
      <c r="F258" s="8"/>
      <c r="G258" s="8"/>
      <c r="H258" s="100">
        <f>SUMIF(E258:G258,"&gt;0")</f>
        <v>0</v>
      </c>
      <c r="I258" s="69">
        <f>COUNTIF(E258:G258,"a")</f>
        <v>0</v>
      </c>
      <c r="J258" s="113"/>
      <c r="K258" s="113"/>
      <c r="L258" s="113"/>
      <c r="M258" s="113"/>
      <c r="N258" s="9"/>
      <c r="O258" s="10"/>
      <c r="P258" s="11"/>
      <c r="Q258" s="188" t="s">
        <v>131</v>
      </c>
    </row>
    <row r="259" spans="2:527" ht="15" customHeight="1" x14ac:dyDescent="0.3">
      <c r="B259" s="2"/>
      <c r="C259" s="396"/>
      <c r="D259" s="35"/>
      <c r="E259" s="29"/>
      <c r="F259" s="29"/>
      <c r="G259" s="29"/>
      <c r="H259" s="95"/>
      <c r="I259" s="114"/>
      <c r="J259" s="71"/>
      <c r="K259" s="71"/>
      <c r="L259" s="71"/>
      <c r="M259" s="71"/>
      <c r="N259" s="13"/>
      <c r="O259" s="14"/>
      <c r="P259" s="15"/>
      <c r="Q259" s="189" t="s">
        <v>132</v>
      </c>
    </row>
    <row r="260" spans="2:527" ht="15" customHeight="1" thickBot="1" x14ac:dyDescent="0.35">
      <c r="B260" s="2"/>
      <c r="C260" s="396"/>
      <c r="D260" s="16"/>
      <c r="E260" s="29"/>
      <c r="F260" s="29"/>
      <c r="G260" s="29"/>
      <c r="H260" s="98"/>
      <c r="I260" s="102"/>
      <c r="J260" s="29"/>
      <c r="K260" s="29"/>
      <c r="L260" s="29"/>
      <c r="M260" s="29"/>
      <c r="N260" s="13"/>
      <c r="O260" s="14"/>
      <c r="P260" s="15"/>
      <c r="Q260" s="190" t="s">
        <v>40</v>
      </c>
    </row>
    <row r="261" spans="2:527" ht="15" customHeight="1" x14ac:dyDescent="0.3">
      <c r="B261" s="2"/>
      <c r="C261" s="397"/>
      <c r="D261" s="329" t="s">
        <v>41</v>
      </c>
      <c r="E261" s="26"/>
      <c r="F261" s="8"/>
      <c r="G261" s="115"/>
      <c r="H261" s="100">
        <f>SUMIF(E261:G261,"&gt;0")</f>
        <v>0</v>
      </c>
      <c r="I261" s="100">
        <f>COUNTIF(E261:G261,"a")</f>
        <v>0</v>
      </c>
      <c r="J261" s="113"/>
      <c r="K261" s="113"/>
      <c r="L261" s="113"/>
      <c r="M261" s="113"/>
      <c r="N261" s="9"/>
      <c r="O261" s="10"/>
      <c r="P261" s="11"/>
      <c r="Q261" s="200" t="s">
        <v>43</v>
      </c>
    </row>
    <row r="262" spans="2:527" ht="15" customHeight="1" x14ac:dyDescent="0.3">
      <c r="C262" s="397"/>
      <c r="D262" s="330"/>
      <c r="E262" s="28"/>
      <c r="F262" s="29"/>
      <c r="G262" s="29"/>
      <c r="H262" s="98"/>
      <c r="I262" s="98"/>
      <c r="J262" s="29"/>
      <c r="K262" s="29"/>
      <c r="L262" s="29"/>
      <c r="M262" s="29"/>
      <c r="N262" s="13"/>
      <c r="O262" s="14"/>
      <c r="P262" s="15"/>
      <c r="Q262" s="189" t="s">
        <v>44</v>
      </c>
    </row>
    <row r="263" spans="2:527" ht="15" customHeight="1" x14ac:dyDescent="0.3">
      <c r="C263" s="397"/>
      <c r="D263" s="23"/>
      <c r="E263" s="29"/>
      <c r="F263" s="29"/>
      <c r="G263" s="29"/>
      <c r="H263" s="98"/>
      <c r="I263" s="98"/>
      <c r="J263" s="29"/>
      <c r="K263" s="29"/>
      <c r="L263" s="29"/>
      <c r="M263" s="29"/>
      <c r="N263" s="13"/>
      <c r="O263" s="14"/>
      <c r="P263" s="15"/>
      <c r="Q263" s="201" t="s">
        <v>102</v>
      </c>
    </row>
    <row r="264" spans="2:527" ht="15" customHeight="1" x14ac:dyDescent="0.3">
      <c r="B264" s="2"/>
      <c r="C264" s="397"/>
      <c r="D264" s="23"/>
      <c r="E264" s="29"/>
      <c r="F264" s="29"/>
      <c r="G264" s="29"/>
      <c r="H264" s="98"/>
      <c r="I264" s="98"/>
      <c r="J264" s="29"/>
      <c r="K264" s="29"/>
      <c r="L264" s="29"/>
      <c r="M264" s="29"/>
      <c r="N264" s="13"/>
      <c r="O264" s="14"/>
      <c r="P264" s="15"/>
      <c r="Q264" s="189" t="s">
        <v>103</v>
      </c>
    </row>
    <row r="265" spans="2:527" ht="15" customHeight="1" thickBot="1" x14ac:dyDescent="0.35">
      <c r="B265" s="2"/>
      <c r="C265" s="398"/>
      <c r="D265" s="77"/>
      <c r="E265" s="31"/>
      <c r="F265" s="31"/>
      <c r="G265" s="31"/>
      <c r="H265" s="93"/>
      <c r="I265" s="93"/>
      <c r="J265" s="31"/>
      <c r="K265" s="31"/>
      <c r="L265" s="31"/>
      <c r="M265" s="31"/>
      <c r="N265" s="17"/>
      <c r="O265" s="18"/>
      <c r="P265" s="19"/>
      <c r="Q265" s="202" t="s">
        <v>40</v>
      </c>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6"/>
      <c r="BT265" s="6"/>
      <c r="BU265" s="6"/>
      <c r="BV265" s="6"/>
      <c r="BW265" s="6"/>
      <c r="BX265" s="6"/>
      <c r="BY265" s="6"/>
      <c r="BZ265" s="6"/>
      <c r="CA265" s="6"/>
      <c r="CB265" s="6"/>
      <c r="CC265" s="6"/>
      <c r="CD265" s="6"/>
      <c r="CE265" s="6"/>
      <c r="CF265" s="6"/>
      <c r="CG265" s="6"/>
      <c r="CH265" s="6"/>
      <c r="CI265" s="6"/>
      <c r="CJ265" s="6"/>
      <c r="CK265" s="6"/>
      <c r="CL265" s="6"/>
      <c r="CM265" s="6"/>
      <c r="CN265" s="6"/>
      <c r="CO265" s="6"/>
      <c r="CP265" s="6"/>
      <c r="CQ265" s="6"/>
      <c r="CR265" s="6"/>
      <c r="CS265" s="6"/>
      <c r="CT265" s="6"/>
      <c r="CU265" s="6"/>
      <c r="CV265" s="6"/>
      <c r="CW265" s="6"/>
      <c r="CX265" s="6"/>
      <c r="CY265" s="6"/>
      <c r="CZ265" s="6"/>
      <c r="DA265" s="6"/>
      <c r="DB265" s="6"/>
      <c r="DC265" s="6"/>
      <c r="DD265" s="6"/>
      <c r="DE265" s="6"/>
      <c r="DF265" s="6"/>
      <c r="DG265" s="6"/>
      <c r="DH265" s="6"/>
      <c r="DI265" s="6"/>
      <c r="DJ265" s="6"/>
      <c r="DK265" s="6"/>
      <c r="DL265" s="6"/>
      <c r="DM265" s="6"/>
      <c r="DN265" s="6"/>
      <c r="DO265" s="6"/>
      <c r="DP265" s="6"/>
      <c r="DQ265" s="6"/>
      <c r="DR265" s="6"/>
      <c r="DS265" s="6"/>
      <c r="DT265" s="6"/>
      <c r="DU265" s="6"/>
      <c r="DV265" s="6"/>
      <c r="DW265" s="6"/>
      <c r="DX265" s="6"/>
      <c r="DY265" s="6"/>
      <c r="DZ265" s="6"/>
      <c r="EA265" s="6"/>
      <c r="EB265" s="6"/>
      <c r="EC265" s="6"/>
      <c r="ED265" s="6"/>
      <c r="EE265" s="6"/>
      <c r="EF265" s="6"/>
      <c r="EG265" s="6"/>
      <c r="EH265" s="6"/>
      <c r="EI265" s="6"/>
      <c r="EJ265" s="6"/>
      <c r="EK265" s="6"/>
      <c r="EL265" s="6"/>
      <c r="EM265" s="6"/>
      <c r="EN265" s="6"/>
      <c r="EO265" s="6"/>
      <c r="EP265" s="6"/>
      <c r="EQ265" s="6"/>
      <c r="ER265" s="6"/>
      <c r="ES265" s="6"/>
      <c r="ET265" s="6"/>
      <c r="EU265" s="6"/>
      <c r="EV265" s="6"/>
      <c r="EW265" s="6"/>
      <c r="EX265" s="6"/>
      <c r="EY265" s="6"/>
      <c r="EZ265" s="6"/>
      <c r="FA265" s="6"/>
      <c r="FB265" s="6"/>
      <c r="FC265" s="6"/>
      <c r="FD265" s="6"/>
      <c r="FE265" s="6"/>
      <c r="FF265" s="6"/>
      <c r="FG265" s="6"/>
      <c r="FH265" s="6"/>
      <c r="FI265" s="6"/>
      <c r="FJ265" s="6"/>
      <c r="FK265" s="6"/>
      <c r="FL265" s="6"/>
      <c r="FM265" s="6"/>
      <c r="FN265" s="6"/>
      <c r="FO265" s="6"/>
      <c r="FP265" s="6"/>
      <c r="FQ265" s="6"/>
      <c r="FR265" s="6"/>
      <c r="FS265" s="6"/>
      <c r="FT265" s="6"/>
      <c r="FU265" s="6"/>
      <c r="FV265" s="6"/>
      <c r="FW265" s="6"/>
      <c r="FX265" s="6"/>
      <c r="FY265" s="6"/>
      <c r="FZ265" s="6"/>
      <c r="GA265" s="6"/>
      <c r="GB265" s="6"/>
      <c r="GC265" s="6"/>
      <c r="GD265" s="6"/>
      <c r="GE265" s="6"/>
      <c r="GF265" s="6"/>
      <c r="GG265" s="6"/>
      <c r="GH265" s="6"/>
      <c r="GI265" s="6"/>
      <c r="GJ265" s="6"/>
      <c r="GK265" s="6"/>
      <c r="GL265" s="6"/>
      <c r="GM265" s="6"/>
      <c r="GN265" s="6"/>
      <c r="GO265" s="6"/>
      <c r="GP265" s="6"/>
      <c r="GQ265" s="6"/>
      <c r="GR265" s="6"/>
      <c r="GS265" s="6"/>
      <c r="GT265" s="6"/>
      <c r="GU265" s="6"/>
      <c r="GV265" s="6"/>
      <c r="GW265" s="6"/>
      <c r="GX265" s="6"/>
      <c r="GY265" s="6"/>
      <c r="GZ265" s="6"/>
      <c r="HA265" s="6"/>
      <c r="HB265" s="6"/>
      <c r="HC265" s="6"/>
      <c r="HD265" s="6"/>
      <c r="HE265" s="6"/>
      <c r="HF265" s="6"/>
      <c r="HG265" s="6"/>
      <c r="HH265" s="6"/>
      <c r="HI265" s="6"/>
      <c r="HJ265" s="6"/>
      <c r="HK265" s="6"/>
      <c r="HL265" s="6"/>
      <c r="HM265" s="6"/>
      <c r="HN265" s="6"/>
      <c r="HO265" s="6"/>
      <c r="HP265" s="6"/>
      <c r="HQ265" s="6"/>
      <c r="HR265" s="6"/>
      <c r="HS265" s="6"/>
      <c r="HT265" s="6"/>
      <c r="HU265" s="6"/>
      <c r="HV265" s="6"/>
      <c r="HW265" s="6"/>
      <c r="HX265" s="6"/>
      <c r="HY265" s="6"/>
      <c r="HZ265" s="6"/>
      <c r="IA265" s="6"/>
      <c r="IB265" s="6"/>
      <c r="IC265" s="6"/>
      <c r="ID265" s="6"/>
      <c r="IE265" s="6"/>
      <c r="IF265" s="6"/>
      <c r="IG265" s="6"/>
      <c r="IH265" s="6"/>
      <c r="II265" s="6"/>
      <c r="IJ265" s="6"/>
      <c r="IK265" s="6"/>
      <c r="IL265" s="6"/>
      <c r="IM265" s="6"/>
      <c r="IN265" s="6"/>
      <c r="IO265" s="6"/>
      <c r="IP265" s="6"/>
      <c r="IQ265" s="6"/>
      <c r="IR265" s="6"/>
      <c r="IS265" s="6"/>
      <c r="IT265" s="6"/>
      <c r="IU265" s="6"/>
      <c r="IV265" s="6"/>
      <c r="IW265" s="6"/>
      <c r="IX265" s="6"/>
      <c r="IY265" s="6"/>
      <c r="IZ265" s="6"/>
      <c r="JA265" s="6"/>
      <c r="JB265" s="6"/>
      <c r="JC265" s="6"/>
      <c r="JD265" s="6"/>
      <c r="JE265" s="6"/>
      <c r="JF265" s="6"/>
      <c r="JG265" s="6"/>
      <c r="JH265" s="6"/>
      <c r="JI265" s="6"/>
      <c r="JJ265" s="6"/>
      <c r="JK265" s="6"/>
      <c r="JL265" s="6"/>
      <c r="JM265" s="6"/>
      <c r="JN265" s="6"/>
      <c r="JO265" s="6"/>
      <c r="JP265" s="6"/>
      <c r="JQ265" s="6"/>
      <c r="JR265" s="6"/>
      <c r="JS265" s="6"/>
      <c r="JT265" s="6"/>
      <c r="JU265" s="6"/>
      <c r="JV265" s="6"/>
      <c r="JW265" s="6"/>
      <c r="JX265" s="6"/>
      <c r="JY265" s="6"/>
      <c r="JZ265" s="6"/>
      <c r="KA265" s="6"/>
      <c r="KB265" s="6"/>
      <c r="KC265" s="6"/>
      <c r="KD265" s="6"/>
      <c r="KE265" s="6"/>
      <c r="KF265" s="6"/>
      <c r="KG265" s="6"/>
      <c r="KH265" s="6"/>
      <c r="KI265" s="6"/>
      <c r="KJ265" s="6"/>
      <c r="KK265" s="6"/>
      <c r="KL265" s="6"/>
      <c r="KM265" s="6"/>
      <c r="KN265" s="6"/>
      <c r="KO265" s="6"/>
      <c r="KP265" s="6"/>
      <c r="KQ265" s="6"/>
      <c r="KR265" s="6"/>
      <c r="KS265" s="6"/>
      <c r="KT265" s="6"/>
      <c r="KU265" s="6"/>
      <c r="KV265" s="6"/>
      <c r="KW265" s="6"/>
      <c r="KX265" s="6"/>
      <c r="KY265" s="6"/>
      <c r="KZ265" s="6"/>
      <c r="LA265" s="6"/>
      <c r="LB265" s="6"/>
      <c r="LC265" s="6"/>
      <c r="LD265" s="6"/>
      <c r="LE265" s="6"/>
      <c r="LF265" s="6"/>
      <c r="LG265" s="6"/>
      <c r="LH265" s="6"/>
      <c r="LI265" s="6"/>
      <c r="LJ265" s="6"/>
      <c r="LK265" s="6"/>
      <c r="LL265" s="6"/>
      <c r="LM265" s="6"/>
      <c r="LN265" s="6"/>
      <c r="LO265" s="6"/>
      <c r="LP265" s="6"/>
      <c r="LQ265" s="6"/>
      <c r="LR265" s="6"/>
      <c r="LS265" s="6"/>
      <c r="LT265" s="6"/>
      <c r="LU265" s="6"/>
      <c r="LV265" s="6"/>
      <c r="LW265" s="6"/>
      <c r="LX265" s="6"/>
      <c r="LY265" s="6"/>
      <c r="LZ265" s="6"/>
      <c r="MA265" s="6"/>
      <c r="MB265" s="6"/>
      <c r="MC265" s="6"/>
      <c r="MD265" s="6"/>
      <c r="ME265" s="6"/>
      <c r="MF265" s="6"/>
      <c r="MG265" s="6"/>
      <c r="MH265" s="6"/>
      <c r="MI265" s="6"/>
      <c r="MJ265" s="6"/>
      <c r="MK265" s="6"/>
      <c r="ML265" s="6"/>
      <c r="MM265" s="6"/>
      <c r="MN265" s="6"/>
      <c r="MO265" s="6"/>
      <c r="MP265" s="6"/>
      <c r="MQ265" s="6"/>
      <c r="MR265" s="6"/>
      <c r="MS265" s="6"/>
      <c r="MT265" s="6"/>
      <c r="MU265" s="6"/>
      <c r="MV265" s="6"/>
      <c r="MW265" s="6"/>
      <c r="MX265" s="6"/>
      <c r="MY265" s="6"/>
      <c r="MZ265" s="6"/>
      <c r="NA265" s="6"/>
      <c r="NB265" s="6"/>
      <c r="NC265" s="6"/>
      <c r="ND265" s="6"/>
      <c r="NE265" s="6"/>
      <c r="NF265" s="6"/>
      <c r="NG265" s="6"/>
      <c r="NH265" s="6"/>
      <c r="NI265" s="6"/>
      <c r="NJ265" s="6"/>
      <c r="NK265" s="6"/>
      <c r="NL265" s="6"/>
      <c r="NM265" s="6"/>
      <c r="NN265" s="6"/>
      <c r="NO265" s="6"/>
      <c r="NP265" s="6"/>
      <c r="NQ265" s="6"/>
      <c r="NR265" s="6"/>
      <c r="NS265" s="6"/>
      <c r="NT265" s="6"/>
      <c r="NU265" s="6"/>
      <c r="NV265" s="6"/>
      <c r="NW265" s="6"/>
      <c r="NX265" s="6"/>
      <c r="NY265" s="6"/>
      <c r="NZ265" s="6"/>
      <c r="OA265" s="6"/>
      <c r="OB265" s="6"/>
      <c r="OC265" s="6"/>
      <c r="OD265" s="6"/>
      <c r="OE265" s="6"/>
      <c r="OF265" s="6"/>
      <c r="OG265" s="6"/>
      <c r="OH265" s="6"/>
      <c r="OI265" s="6"/>
      <c r="OJ265" s="6"/>
      <c r="OK265" s="6"/>
      <c r="OL265" s="6"/>
      <c r="OM265" s="6"/>
      <c r="ON265" s="6"/>
      <c r="OO265" s="6"/>
      <c r="OP265" s="6"/>
      <c r="OQ265" s="6"/>
      <c r="OR265" s="6"/>
      <c r="OS265" s="6"/>
      <c r="OT265" s="6"/>
      <c r="OU265" s="6"/>
      <c r="OV265" s="6"/>
      <c r="OW265" s="6"/>
      <c r="OX265" s="6"/>
      <c r="OY265" s="6"/>
      <c r="OZ265" s="6"/>
      <c r="PA265" s="6"/>
      <c r="PB265" s="6"/>
      <c r="PC265" s="6"/>
      <c r="PD265" s="6"/>
      <c r="PE265" s="6"/>
      <c r="PF265" s="6"/>
      <c r="PG265" s="6"/>
      <c r="PH265" s="6"/>
      <c r="PI265" s="6"/>
      <c r="PJ265" s="6"/>
      <c r="PK265" s="6"/>
      <c r="PL265" s="6"/>
      <c r="PM265" s="6"/>
      <c r="PN265" s="6"/>
      <c r="PO265" s="6"/>
      <c r="PP265" s="6"/>
      <c r="PQ265" s="6"/>
      <c r="PR265" s="6"/>
      <c r="PS265" s="6"/>
      <c r="PT265" s="6"/>
      <c r="PU265" s="6"/>
      <c r="PV265" s="6"/>
      <c r="PW265" s="6"/>
      <c r="PX265" s="6"/>
      <c r="PY265" s="6"/>
      <c r="PZ265" s="6"/>
      <c r="QA265" s="6"/>
      <c r="QB265" s="6"/>
      <c r="QC265" s="6"/>
      <c r="QD265" s="6"/>
      <c r="QE265" s="6"/>
      <c r="QF265" s="6"/>
      <c r="QG265" s="6"/>
      <c r="QH265" s="6"/>
      <c r="QI265" s="6"/>
      <c r="QJ265" s="6"/>
      <c r="QK265" s="6"/>
      <c r="QL265" s="6"/>
      <c r="QM265" s="6"/>
      <c r="QN265" s="6"/>
      <c r="QO265" s="6"/>
      <c r="QP265" s="6"/>
      <c r="QQ265" s="6"/>
      <c r="QR265" s="6"/>
      <c r="QS265" s="6"/>
      <c r="QT265" s="6"/>
      <c r="QU265" s="6"/>
      <c r="QV265" s="6"/>
      <c r="QW265" s="6"/>
      <c r="QX265" s="6"/>
      <c r="QY265" s="6"/>
      <c r="QZ265" s="6"/>
      <c r="RA265" s="6"/>
      <c r="RB265" s="6"/>
      <c r="RC265" s="6"/>
      <c r="RD265" s="6"/>
      <c r="RE265" s="6"/>
      <c r="RF265" s="6"/>
      <c r="RG265" s="6"/>
      <c r="RH265" s="6"/>
      <c r="RI265" s="6"/>
      <c r="RJ265" s="6"/>
      <c r="RK265" s="6"/>
      <c r="RL265" s="6"/>
      <c r="RM265" s="6"/>
      <c r="RN265" s="6"/>
      <c r="RO265" s="6"/>
      <c r="RP265" s="6"/>
      <c r="RQ265" s="6"/>
      <c r="RR265" s="6"/>
      <c r="RS265" s="6"/>
      <c r="RT265" s="6"/>
      <c r="RU265" s="6"/>
      <c r="RV265" s="6"/>
      <c r="RW265" s="6"/>
      <c r="RX265" s="6"/>
      <c r="RY265" s="6"/>
      <c r="RZ265" s="6"/>
      <c r="SA265" s="6"/>
      <c r="SB265" s="6"/>
      <c r="SC265" s="6"/>
      <c r="SD265" s="6"/>
      <c r="SE265" s="6"/>
      <c r="SF265" s="6"/>
      <c r="SG265" s="6"/>
      <c r="SH265" s="6"/>
      <c r="SI265" s="6"/>
      <c r="SJ265" s="6"/>
      <c r="SK265" s="6"/>
      <c r="SL265" s="6"/>
      <c r="SM265" s="6"/>
      <c r="SN265" s="6"/>
      <c r="SO265" s="6"/>
      <c r="SP265" s="6"/>
      <c r="SQ265" s="6"/>
      <c r="SR265" s="6"/>
      <c r="SS265" s="6"/>
      <c r="ST265" s="6"/>
      <c r="SU265" s="6"/>
      <c r="SV265" s="6"/>
      <c r="SW265" s="6"/>
      <c r="SX265" s="6"/>
      <c r="SY265" s="6"/>
      <c r="SZ265" s="6"/>
      <c r="TA265" s="6"/>
      <c r="TB265" s="6"/>
      <c r="TC265" s="6"/>
      <c r="TD265" s="6"/>
      <c r="TE265" s="6"/>
      <c r="TF265" s="6"/>
      <c r="TG265" s="6"/>
    </row>
    <row r="266" spans="2:527" ht="45" customHeight="1" thickBot="1" x14ac:dyDescent="0.4">
      <c r="B266" s="2"/>
      <c r="C266" s="183" t="s">
        <v>264</v>
      </c>
      <c r="D266" s="124"/>
      <c r="E266" s="125">
        <f>SUM(E232,E239,E244,E246,E249,E256,E258,E261)</f>
        <v>0</v>
      </c>
      <c r="F266" s="125">
        <f>SUM(F232,F239,F244,F246,F249,F256,F258,F261)</f>
        <v>0</v>
      </c>
      <c r="G266" s="126">
        <f>SUM(G232,G239,G244,G246,G249,G256,G258,G261)</f>
        <v>0</v>
      </c>
      <c r="H266" s="127">
        <f>SUM(E266:G266)</f>
        <v>0</v>
      </c>
      <c r="I266" s="128"/>
      <c r="J266" s="128"/>
      <c r="K266" s="157"/>
      <c r="L266" s="157"/>
      <c r="M266" s="157"/>
      <c r="N266" s="186"/>
      <c r="O266" s="186"/>
      <c r="P266" s="184"/>
      <c r="Q266" s="184"/>
    </row>
    <row r="267" spans="2:527" ht="27.75" customHeight="1" thickBot="1" x14ac:dyDescent="0.4">
      <c r="B267" s="2"/>
      <c r="C267" s="183" t="s">
        <v>133</v>
      </c>
      <c r="D267" s="129"/>
      <c r="E267" s="130">
        <f>COUNTIF(E232:E261, "a")</f>
        <v>0</v>
      </c>
      <c r="F267" s="130">
        <f>COUNTIF(F232:F261, "a")</f>
        <v>0</v>
      </c>
      <c r="G267" s="131">
        <f>COUNTIF(G232:G261, "a")</f>
        <v>0</v>
      </c>
      <c r="H267" s="132"/>
      <c r="I267" s="133">
        <f>E267+F267+G267</f>
        <v>0</v>
      </c>
      <c r="J267" s="128"/>
      <c r="K267" s="157"/>
      <c r="L267" s="157"/>
      <c r="M267" s="157"/>
      <c r="N267" s="186"/>
      <c r="O267" s="186"/>
      <c r="P267" s="184"/>
      <c r="Q267" s="184"/>
    </row>
    <row r="268" spans="2:527" s="6" customFormat="1" ht="8.25" customHeight="1" thickBot="1" x14ac:dyDescent="0.4">
      <c r="B268" s="176"/>
      <c r="D268" s="1"/>
      <c r="E268" s="7"/>
      <c r="F268" s="7"/>
      <c r="G268" s="7"/>
      <c r="H268" s="74"/>
      <c r="I268" s="74"/>
      <c r="J268" s="74"/>
      <c r="K268" s="74"/>
      <c r="L268" s="74"/>
      <c r="M268" s="74"/>
      <c r="N268" s="1"/>
      <c r="O268" s="1"/>
      <c r="P268" s="1"/>
      <c r="Q268" s="5"/>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c r="JC268" s="1"/>
      <c r="JD268" s="1"/>
      <c r="JE268" s="1"/>
      <c r="JF268" s="1"/>
      <c r="JG268" s="1"/>
      <c r="JH268" s="1"/>
      <c r="JI268" s="1"/>
      <c r="JJ268" s="1"/>
      <c r="JK268" s="1"/>
      <c r="JL268" s="1"/>
      <c r="JM268" s="1"/>
      <c r="JN268" s="1"/>
      <c r="JO268" s="1"/>
      <c r="JP268" s="1"/>
      <c r="JQ268" s="1"/>
      <c r="JR268" s="1"/>
      <c r="JS268" s="1"/>
      <c r="JT268" s="1"/>
      <c r="JU268" s="1"/>
      <c r="JV268" s="1"/>
      <c r="JW268" s="1"/>
      <c r="JX268" s="1"/>
      <c r="JY268" s="1"/>
      <c r="JZ268" s="1"/>
      <c r="KA268" s="1"/>
      <c r="KB268" s="1"/>
      <c r="KC268" s="1"/>
      <c r="KD268" s="1"/>
      <c r="KE268" s="1"/>
      <c r="KF268" s="1"/>
      <c r="KG268" s="1"/>
      <c r="KH268" s="1"/>
      <c r="KI268" s="1"/>
      <c r="KJ268" s="1"/>
      <c r="KK268" s="1"/>
      <c r="KL268" s="1"/>
      <c r="KM268" s="1"/>
      <c r="KN268" s="1"/>
      <c r="KO268" s="1"/>
      <c r="KP268" s="1"/>
      <c r="KQ268" s="1"/>
      <c r="KR268" s="1"/>
      <c r="KS268" s="1"/>
      <c r="KT268" s="1"/>
      <c r="KU268" s="1"/>
      <c r="KV268" s="1"/>
      <c r="KW268" s="1"/>
      <c r="KX268" s="1"/>
      <c r="KY268" s="1"/>
      <c r="KZ268" s="1"/>
      <c r="LA268" s="1"/>
      <c r="LB268" s="1"/>
      <c r="LC268" s="1"/>
      <c r="LD268" s="1"/>
      <c r="LE268" s="1"/>
      <c r="LF268" s="1"/>
      <c r="LG268" s="1"/>
      <c r="LH268" s="1"/>
      <c r="LI268" s="1"/>
      <c r="LJ268" s="1"/>
      <c r="LK268" s="1"/>
      <c r="LL268" s="1"/>
      <c r="LM268" s="1"/>
      <c r="LN268" s="1"/>
      <c r="LO268" s="1"/>
      <c r="LP268" s="1"/>
      <c r="LQ268" s="1"/>
      <c r="LR268" s="1"/>
      <c r="LS268" s="1"/>
      <c r="LT268" s="1"/>
      <c r="LU268" s="1"/>
      <c r="LV268" s="1"/>
      <c r="LW268" s="1"/>
      <c r="LX268" s="1"/>
      <c r="LY268" s="1"/>
      <c r="LZ268" s="1"/>
      <c r="MA268" s="1"/>
      <c r="MB268" s="1"/>
      <c r="MC268" s="1"/>
      <c r="MD268" s="1"/>
      <c r="ME268" s="1"/>
      <c r="MF268" s="1"/>
      <c r="MG268" s="1"/>
      <c r="MH268" s="1"/>
      <c r="MI268" s="1"/>
      <c r="MJ268" s="1"/>
      <c r="MK268" s="1"/>
      <c r="ML268" s="1"/>
      <c r="MM268" s="1"/>
      <c r="MN268" s="1"/>
      <c r="MO268" s="1"/>
      <c r="MP268" s="1"/>
      <c r="MQ268" s="1"/>
      <c r="MR268" s="1"/>
      <c r="MS268" s="1"/>
      <c r="MT268" s="1"/>
      <c r="MU268" s="1"/>
      <c r="MV268" s="1"/>
      <c r="MW268" s="1"/>
      <c r="MX268" s="1"/>
      <c r="MY268" s="1"/>
      <c r="MZ268" s="1"/>
      <c r="NA268" s="1"/>
      <c r="NB268" s="1"/>
      <c r="NC268" s="1"/>
      <c r="ND268" s="1"/>
      <c r="NE268" s="1"/>
      <c r="NF268" s="1"/>
      <c r="NG268" s="1"/>
      <c r="NH268" s="1"/>
      <c r="NI268" s="1"/>
      <c r="NJ268" s="1"/>
      <c r="NK268" s="1"/>
      <c r="NL268" s="1"/>
      <c r="NM268" s="1"/>
      <c r="NN268" s="1"/>
      <c r="NO268" s="1"/>
      <c r="NP268" s="1"/>
      <c r="NQ268" s="1"/>
      <c r="NR268" s="1"/>
      <c r="NS268" s="1"/>
      <c r="NT268" s="1"/>
      <c r="NU268" s="1"/>
      <c r="NV268" s="1"/>
      <c r="NW268" s="1"/>
      <c r="NX268" s="1"/>
      <c r="NY268" s="1"/>
      <c r="NZ268" s="1"/>
      <c r="OA268" s="1"/>
      <c r="OB268" s="1"/>
      <c r="OC268" s="1"/>
      <c r="OD268" s="1"/>
      <c r="OE268" s="1"/>
      <c r="OF268" s="1"/>
      <c r="OG268" s="1"/>
      <c r="OH268" s="1"/>
      <c r="OI268" s="1"/>
      <c r="OJ268" s="1"/>
      <c r="OK268" s="1"/>
      <c r="OL268" s="1"/>
      <c r="OM268" s="1"/>
      <c r="ON268" s="1"/>
      <c r="OO268" s="1"/>
      <c r="OP268" s="1"/>
      <c r="OQ268" s="1"/>
      <c r="OR268" s="1"/>
      <c r="OS268" s="1"/>
      <c r="OT268" s="1"/>
      <c r="OU268" s="1"/>
      <c r="OV268" s="1"/>
      <c r="OW268" s="1"/>
      <c r="OX268" s="1"/>
      <c r="OY268" s="1"/>
      <c r="OZ268" s="1"/>
      <c r="PA268" s="1"/>
      <c r="PB268" s="1"/>
      <c r="PC268" s="1"/>
      <c r="PD268" s="1"/>
      <c r="PE268" s="1"/>
      <c r="PF268" s="1"/>
      <c r="PG268" s="1"/>
      <c r="PH268" s="1"/>
      <c r="PI268" s="1"/>
      <c r="PJ268" s="1"/>
      <c r="PK268" s="1"/>
      <c r="PL268" s="1"/>
      <c r="PM268" s="1"/>
      <c r="PN268" s="1"/>
      <c r="PO268" s="1"/>
      <c r="PP268" s="1"/>
      <c r="PQ268" s="1"/>
      <c r="PR268" s="1"/>
      <c r="PS268" s="1"/>
      <c r="PT268" s="1"/>
      <c r="PU268" s="1"/>
      <c r="PV268" s="1"/>
      <c r="PW268" s="1"/>
      <c r="PX268" s="1"/>
      <c r="PY268" s="1"/>
      <c r="PZ268" s="1"/>
      <c r="QA268" s="1"/>
      <c r="QB268" s="1"/>
      <c r="QC268" s="1"/>
      <c r="QD268" s="1"/>
      <c r="QE268" s="1"/>
      <c r="QF268" s="1"/>
      <c r="QG268" s="1"/>
      <c r="QH268" s="1"/>
      <c r="QI268" s="1"/>
      <c r="QJ268" s="1"/>
      <c r="QK268" s="1"/>
      <c r="QL268" s="1"/>
      <c r="QM268" s="1"/>
      <c r="QN268" s="1"/>
      <c r="QO268" s="1"/>
      <c r="QP268" s="1"/>
      <c r="QQ268" s="1"/>
      <c r="QR268" s="1"/>
      <c r="QS268" s="1"/>
      <c r="QT268" s="1"/>
      <c r="QU268" s="1"/>
      <c r="QV268" s="1"/>
      <c r="QW268" s="1"/>
      <c r="QX268" s="1"/>
      <c r="QY268" s="1"/>
      <c r="QZ268" s="1"/>
      <c r="RA268" s="1"/>
      <c r="RB268" s="1"/>
      <c r="RC268" s="1"/>
      <c r="RD268" s="1"/>
      <c r="RE268" s="1"/>
      <c r="RF268" s="1"/>
      <c r="RG268" s="1"/>
      <c r="RH268" s="1"/>
      <c r="RI268" s="1"/>
      <c r="RJ268" s="1"/>
      <c r="RK268" s="1"/>
      <c r="RL268" s="1"/>
      <c r="RM268" s="1"/>
      <c r="RN268" s="1"/>
      <c r="RO268" s="1"/>
      <c r="RP268" s="1"/>
      <c r="RQ268" s="1"/>
      <c r="RR268" s="1"/>
      <c r="RS268" s="1"/>
      <c r="RT268" s="1"/>
      <c r="RU268" s="1"/>
      <c r="RV268" s="1"/>
      <c r="RW268" s="1"/>
      <c r="RX268" s="1"/>
      <c r="RY268" s="1"/>
      <c r="RZ268" s="1"/>
      <c r="SA268" s="1"/>
      <c r="SB268" s="1"/>
      <c r="SC268" s="1"/>
      <c r="SD268" s="1"/>
      <c r="SE268" s="1"/>
      <c r="SF268" s="1"/>
      <c r="SG268" s="1"/>
      <c r="SH268" s="1"/>
      <c r="SI268" s="1"/>
      <c r="SJ268" s="1"/>
      <c r="SK268" s="1"/>
      <c r="SL268" s="1"/>
      <c r="SM268" s="1"/>
      <c r="SN268" s="1"/>
      <c r="SO268" s="1"/>
      <c r="SP268" s="1"/>
      <c r="SQ268" s="1"/>
      <c r="SR268" s="1"/>
      <c r="SS268" s="1"/>
      <c r="ST268" s="1"/>
      <c r="SU268" s="1"/>
      <c r="SV268" s="1"/>
      <c r="SW268" s="1"/>
      <c r="SX268" s="1"/>
      <c r="SY268" s="1"/>
      <c r="SZ268" s="1"/>
      <c r="TA268" s="1"/>
      <c r="TB268" s="1"/>
      <c r="TC268" s="1"/>
      <c r="TD268" s="1"/>
      <c r="TE268" s="1"/>
      <c r="TF268" s="1"/>
      <c r="TG268" s="1"/>
    </row>
    <row r="269" spans="2:527" ht="15" customHeight="1" thickBot="1" x14ac:dyDescent="0.4">
      <c r="B269" s="2"/>
      <c r="C269" s="386" t="s">
        <v>134</v>
      </c>
      <c r="D269" s="387"/>
      <c r="E269" s="387"/>
      <c r="F269" s="387"/>
      <c r="G269" s="387"/>
      <c r="H269" s="388"/>
      <c r="I269" s="124" t="s">
        <v>21</v>
      </c>
      <c r="J269" s="134" t="s">
        <v>22</v>
      </c>
      <c r="K269" s="158"/>
      <c r="L269" s="158"/>
      <c r="M269" s="158"/>
      <c r="N269" s="135" t="s">
        <v>23</v>
      </c>
      <c r="O269" s="386" t="s">
        <v>31</v>
      </c>
      <c r="P269" s="387"/>
      <c r="Q269" s="388"/>
    </row>
    <row r="270" spans="2:527" ht="19.5" customHeight="1" x14ac:dyDescent="0.35">
      <c r="B270" s="2"/>
      <c r="C270" s="368"/>
      <c r="D270" s="369"/>
      <c r="E270" s="369"/>
      <c r="F270" s="369"/>
      <c r="G270" s="369"/>
      <c r="H270" s="370"/>
      <c r="I270" s="209"/>
      <c r="J270" s="212"/>
      <c r="K270" s="14"/>
      <c r="L270" s="14"/>
      <c r="M270" s="14"/>
      <c r="N270" s="14"/>
      <c r="O270" s="354" t="s">
        <v>135</v>
      </c>
      <c r="P270" s="355"/>
      <c r="Q270" s="356"/>
    </row>
    <row r="271" spans="2:527" ht="19.5" customHeight="1" x14ac:dyDescent="0.35">
      <c r="B271" s="2"/>
      <c r="C271" s="380"/>
      <c r="D271" s="381"/>
      <c r="E271" s="381"/>
      <c r="F271" s="381"/>
      <c r="G271" s="381"/>
      <c r="H271" s="382"/>
      <c r="I271" s="210"/>
      <c r="J271" s="213"/>
      <c r="K271" s="14"/>
      <c r="L271" s="14"/>
      <c r="M271" s="14"/>
      <c r="N271" s="14"/>
      <c r="O271" s="357" t="s">
        <v>136</v>
      </c>
      <c r="P271" s="358"/>
      <c r="Q271" s="359"/>
    </row>
    <row r="272" spans="2:527" ht="21" customHeight="1" x14ac:dyDescent="0.35">
      <c r="B272" s="2"/>
      <c r="C272" s="380"/>
      <c r="D272" s="381"/>
      <c r="E272" s="381"/>
      <c r="F272" s="381"/>
      <c r="G272" s="381"/>
      <c r="H272" s="382"/>
      <c r="I272" s="210"/>
      <c r="J272" s="213"/>
      <c r="K272" s="14"/>
      <c r="L272" s="14"/>
      <c r="M272" s="14"/>
      <c r="N272" s="14"/>
      <c r="O272" s="357" t="s">
        <v>137</v>
      </c>
      <c r="P272" s="358"/>
      <c r="Q272" s="359"/>
    </row>
    <row r="273" spans="2:17" ht="24.75" customHeight="1" x14ac:dyDescent="0.35">
      <c r="B273" s="2"/>
      <c r="C273" s="380"/>
      <c r="D273" s="381"/>
      <c r="E273" s="381"/>
      <c r="F273" s="381"/>
      <c r="G273" s="381"/>
      <c r="H273" s="382"/>
      <c r="I273" s="210"/>
      <c r="J273" s="213"/>
      <c r="K273" s="14"/>
      <c r="L273" s="14"/>
      <c r="M273" s="14"/>
      <c r="N273" s="14"/>
      <c r="O273" s="357" t="s">
        <v>138</v>
      </c>
      <c r="P273" s="358"/>
      <c r="Q273" s="359"/>
    </row>
    <row r="274" spans="2:17" ht="23.25" customHeight="1" x14ac:dyDescent="0.35">
      <c r="B274" s="2"/>
      <c r="C274" s="380"/>
      <c r="D274" s="381"/>
      <c r="E274" s="381"/>
      <c r="F274" s="381"/>
      <c r="G274" s="381"/>
      <c r="H274" s="382"/>
      <c r="I274" s="210"/>
      <c r="J274" s="213"/>
      <c r="K274" s="14"/>
      <c r="L274" s="14"/>
      <c r="M274" s="14"/>
      <c r="N274" s="14"/>
      <c r="O274" s="360" t="s">
        <v>139</v>
      </c>
      <c r="P274" s="361"/>
      <c r="Q274" s="362"/>
    </row>
    <row r="275" spans="2:17" ht="23.25" customHeight="1" x14ac:dyDescent="0.35">
      <c r="B275" s="2"/>
      <c r="C275" s="380"/>
      <c r="D275" s="381"/>
      <c r="E275" s="381"/>
      <c r="F275" s="381"/>
      <c r="G275" s="381"/>
      <c r="H275" s="382"/>
      <c r="I275" s="210"/>
      <c r="J275" s="213"/>
      <c r="K275" s="14"/>
      <c r="L275" s="14"/>
      <c r="M275" s="14"/>
      <c r="N275" s="14"/>
      <c r="O275" s="360" t="s">
        <v>140</v>
      </c>
      <c r="P275" s="361"/>
      <c r="Q275" s="362"/>
    </row>
    <row r="276" spans="2:17" ht="24.75" customHeight="1" x14ac:dyDescent="0.35">
      <c r="B276" s="2"/>
      <c r="C276" s="380"/>
      <c r="D276" s="381"/>
      <c r="E276" s="381"/>
      <c r="F276" s="381"/>
      <c r="G276" s="381"/>
      <c r="H276" s="382"/>
      <c r="I276" s="210"/>
      <c r="J276" s="213"/>
      <c r="K276" s="14"/>
      <c r="L276" s="14"/>
      <c r="M276" s="14"/>
      <c r="N276" s="14"/>
      <c r="O276" s="357" t="s">
        <v>141</v>
      </c>
      <c r="P276" s="358"/>
      <c r="Q276" s="359"/>
    </row>
    <row r="277" spans="2:17" ht="30" customHeight="1" x14ac:dyDescent="0.35">
      <c r="B277" s="2"/>
      <c r="C277" s="380"/>
      <c r="D277" s="381"/>
      <c r="E277" s="381"/>
      <c r="F277" s="381"/>
      <c r="G277" s="381"/>
      <c r="H277" s="382"/>
      <c r="I277" s="210"/>
      <c r="J277" s="213"/>
      <c r="K277" s="14"/>
      <c r="L277" s="14"/>
      <c r="M277" s="14"/>
      <c r="N277" s="14"/>
      <c r="O277" s="360" t="s">
        <v>142</v>
      </c>
      <c r="P277" s="361"/>
      <c r="Q277" s="362"/>
    </row>
    <row r="278" spans="2:17" ht="30" customHeight="1" x14ac:dyDescent="0.35">
      <c r="B278" s="2"/>
      <c r="C278" s="380"/>
      <c r="D278" s="381"/>
      <c r="E278" s="381"/>
      <c r="F278" s="381"/>
      <c r="G278" s="381"/>
      <c r="H278" s="382"/>
      <c r="I278" s="210"/>
      <c r="J278" s="213"/>
      <c r="K278" s="14"/>
      <c r="L278" s="14"/>
      <c r="M278" s="14"/>
      <c r="N278" s="14"/>
      <c r="O278" s="360" t="s">
        <v>281</v>
      </c>
      <c r="P278" s="361"/>
      <c r="Q278" s="362"/>
    </row>
    <row r="279" spans="2:17" ht="21.75" customHeight="1" thickBot="1" x14ac:dyDescent="0.4">
      <c r="B279" s="2"/>
      <c r="C279" s="377"/>
      <c r="D279" s="378"/>
      <c r="E279" s="378"/>
      <c r="F279" s="378"/>
      <c r="G279" s="378"/>
      <c r="H279" s="379"/>
      <c r="I279" s="211"/>
      <c r="J279" s="214"/>
      <c r="K279" s="14"/>
      <c r="L279" s="14"/>
      <c r="M279" s="14"/>
      <c r="N279" s="14"/>
      <c r="O279" s="383" t="s">
        <v>143</v>
      </c>
      <c r="P279" s="384"/>
      <c r="Q279" s="385"/>
    </row>
    <row r="280" spans="2:17" ht="13.5" thickBot="1" x14ac:dyDescent="0.4">
      <c r="B280" s="2"/>
      <c r="C280" s="183" t="s">
        <v>144</v>
      </c>
      <c r="D280" s="124" t="s">
        <v>4</v>
      </c>
      <c r="E280" s="134" t="s">
        <v>21</v>
      </c>
      <c r="F280" s="134" t="s">
        <v>22</v>
      </c>
      <c r="G280" s="134" t="s">
        <v>23</v>
      </c>
      <c r="H280" s="136" t="s">
        <v>28</v>
      </c>
      <c r="I280" s="287" t="s">
        <v>145</v>
      </c>
      <c r="J280" s="288"/>
      <c r="K280" s="288"/>
      <c r="L280" s="288"/>
      <c r="M280" s="288"/>
      <c r="N280" s="288"/>
      <c r="O280" s="288"/>
      <c r="P280" s="288"/>
      <c r="Q280" s="289"/>
    </row>
    <row r="281" spans="2:17" ht="30" customHeight="1" x14ac:dyDescent="0.35">
      <c r="B281" s="2"/>
      <c r="C281" s="52" t="s">
        <v>262</v>
      </c>
      <c r="D281" s="363"/>
      <c r="E281" s="53">
        <f>E266</f>
        <v>0</v>
      </c>
      <c r="F281" s="53">
        <f>F266</f>
        <v>0</v>
      </c>
      <c r="G281" s="53">
        <f>G266</f>
        <v>0</v>
      </c>
      <c r="H281" s="54">
        <f>SUM(E281:G281)</f>
        <v>0</v>
      </c>
      <c r="I281" s="365" t="s">
        <v>146</v>
      </c>
      <c r="J281" s="368"/>
      <c r="K281" s="369"/>
      <c r="L281" s="369"/>
      <c r="M281" s="369"/>
      <c r="N281" s="369"/>
      <c r="O281" s="369"/>
      <c r="P281" s="369"/>
      <c r="Q281" s="370"/>
    </row>
    <row r="282" spans="2:17" ht="30" customHeight="1" x14ac:dyDescent="0.35">
      <c r="B282" s="2"/>
      <c r="C282" s="55" t="s">
        <v>147</v>
      </c>
      <c r="D282" s="364"/>
      <c r="E282" s="56">
        <f>E281/14</f>
        <v>0</v>
      </c>
      <c r="F282" s="56">
        <f>F281/14</f>
        <v>0</v>
      </c>
      <c r="G282" s="56">
        <f>G281/14</f>
        <v>0</v>
      </c>
      <c r="H282" s="57">
        <f>H281/42</f>
        <v>0</v>
      </c>
      <c r="I282" s="366"/>
      <c r="J282" s="371"/>
      <c r="K282" s="372"/>
      <c r="L282" s="372"/>
      <c r="M282" s="372"/>
      <c r="N282" s="372"/>
      <c r="O282" s="372"/>
      <c r="P282" s="372"/>
      <c r="Q282" s="373"/>
    </row>
    <row r="283" spans="2:17" ht="30" customHeight="1" x14ac:dyDescent="0.35">
      <c r="C283" s="58" t="s">
        <v>233</v>
      </c>
      <c r="D283" s="364"/>
      <c r="E283" s="59">
        <f>E225</f>
        <v>0</v>
      </c>
      <c r="F283" s="59">
        <f>F225</f>
        <v>0</v>
      </c>
      <c r="G283" s="59">
        <f>G225</f>
        <v>0</v>
      </c>
      <c r="H283" s="60">
        <f>SUM(E283:G283)</f>
        <v>0</v>
      </c>
      <c r="I283" s="366" t="s">
        <v>148</v>
      </c>
      <c r="J283" s="374"/>
      <c r="K283" s="375"/>
      <c r="L283" s="375"/>
      <c r="M283" s="375"/>
      <c r="N283" s="375"/>
      <c r="O283" s="375"/>
      <c r="P283" s="375"/>
      <c r="Q283" s="376"/>
    </row>
    <row r="284" spans="2:17" ht="30" customHeight="1" x14ac:dyDescent="0.35">
      <c r="C284" s="55" t="s">
        <v>147</v>
      </c>
      <c r="D284" s="364"/>
      <c r="E284" s="56">
        <f>E283/84</f>
        <v>0</v>
      </c>
      <c r="F284" s="56">
        <f>F283/84</f>
        <v>0</v>
      </c>
      <c r="G284" s="56">
        <f>G283/84</f>
        <v>0</v>
      </c>
      <c r="H284" s="57">
        <f>H283/252</f>
        <v>0</v>
      </c>
      <c r="I284" s="366"/>
      <c r="J284" s="371"/>
      <c r="K284" s="372"/>
      <c r="L284" s="372"/>
      <c r="M284" s="372"/>
      <c r="N284" s="372"/>
      <c r="O284" s="372"/>
      <c r="P284" s="372"/>
      <c r="Q284" s="373"/>
    </row>
    <row r="285" spans="2:17" ht="30" customHeight="1" x14ac:dyDescent="0.35">
      <c r="C285" s="61" t="s">
        <v>263</v>
      </c>
      <c r="D285" s="364"/>
      <c r="E285" s="62">
        <f>SUM(E281+E283)</f>
        <v>0</v>
      </c>
      <c r="F285" s="62">
        <f>SUM(F281+F283)</f>
        <v>0</v>
      </c>
      <c r="G285" s="62">
        <f>SUM(G281+G283)</f>
        <v>0</v>
      </c>
      <c r="H285" s="63">
        <f>SUM(E285:G285)</f>
        <v>0</v>
      </c>
      <c r="I285" s="366" t="s">
        <v>149</v>
      </c>
      <c r="J285" s="374"/>
      <c r="K285" s="375"/>
      <c r="L285" s="375"/>
      <c r="M285" s="375"/>
      <c r="N285" s="375"/>
      <c r="O285" s="375"/>
      <c r="P285" s="375"/>
      <c r="Q285" s="376"/>
    </row>
    <row r="286" spans="2:17" ht="30" customHeight="1" thickBot="1" x14ac:dyDescent="0.4">
      <c r="C286" s="64" t="s">
        <v>147</v>
      </c>
      <c r="D286" s="65"/>
      <c r="E286" s="66">
        <f>E285/98</f>
        <v>0</v>
      </c>
      <c r="F286" s="66">
        <f>F285/98</f>
        <v>0</v>
      </c>
      <c r="G286" s="66">
        <f>G285/98</f>
        <v>0</v>
      </c>
      <c r="H286" s="67">
        <f>H285/294</f>
        <v>0</v>
      </c>
      <c r="I286" s="367"/>
      <c r="J286" s="377"/>
      <c r="K286" s="378"/>
      <c r="L286" s="378"/>
      <c r="M286" s="378"/>
      <c r="N286" s="378"/>
      <c r="O286" s="378"/>
      <c r="P286" s="378"/>
      <c r="Q286" s="379"/>
    </row>
    <row r="287" spans="2:17" ht="13.5" thickBot="1" x14ac:dyDescent="0.4">
      <c r="C287" s="351" t="s">
        <v>284</v>
      </c>
      <c r="D287" s="352"/>
      <c r="E287" s="352"/>
      <c r="F287" s="352"/>
      <c r="G287" s="352"/>
      <c r="H287" s="352"/>
      <c r="I287" s="352"/>
      <c r="J287" s="352"/>
      <c r="K287" s="352"/>
      <c r="L287" s="352"/>
      <c r="M287" s="352"/>
      <c r="N287" s="352"/>
      <c r="O287" s="352"/>
      <c r="P287" s="352"/>
      <c r="Q287" s="353"/>
    </row>
    <row r="288" spans="2:17" ht="15" customHeight="1" x14ac:dyDescent="0.35">
      <c r="C288" s="137"/>
      <c r="Q288" s="1"/>
    </row>
    <row r="289" s="1" customFormat="1" ht="15" customHeight="1" x14ac:dyDescent="0.35"/>
    <row r="290" s="1" customFormat="1" ht="15" customHeight="1" x14ac:dyDescent="0.35"/>
    <row r="291" s="1" customFormat="1" ht="15" customHeight="1" x14ac:dyDescent="0.35"/>
    <row r="292" s="1" customFormat="1" ht="15" customHeight="1" x14ac:dyDescent="0.35"/>
    <row r="293" s="1" customFormat="1" ht="15" customHeight="1" x14ac:dyDescent="0.35"/>
    <row r="294" s="1" customFormat="1" ht="15" customHeight="1" x14ac:dyDescent="0.35"/>
    <row r="295" s="1" customFormat="1" ht="15" customHeight="1" x14ac:dyDescent="0.35"/>
    <row r="296" s="1" customFormat="1" ht="15" customHeight="1" x14ac:dyDescent="0.35"/>
    <row r="297" s="1" customFormat="1" ht="15" customHeight="1" x14ac:dyDescent="0.35"/>
    <row r="298" s="1" customFormat="1" ht="15" customHeight="1" x14ac:dyDescent="0.35"/>
    <row r="299" s="1" customFormat="1" ht="15" customHeight="1" x14ac:dyDescent="0.35"/>
    <row r="300" s="1" customFormat="1" ht="15" customHeight="1" x14ac:dyDescent="0.35"/>
    <row r="301" s="1" customFormat="1" ht="15" customHeight="1" x14ac:dyDescent="0.35"/>
    <row r="302" s="1" customFormat="1" ht="15" customHeight="1" x14ac:dyDescent="0.35"/>
    <row r="303" s="1" customFormat="1" ht="15" customHeight="1" x14ac:dyDescent="0.35"/>
    <row r="304" s="1" customFormat="1" ht="15" customHeight="1" x14ac:dyDescent="0.35"/>
    <row r="305" s="1" customFormat="1" ht="15" customHeight="1" x14ac:dyDescent="0.35"/>
    <row r="306" s="1" customFormat="1" ht="15" customHeight="1" x14ac:dyDescent="0.35"/>
    <row r="307" s="1" customFormat="1" ht="15" customHeight="1" x14ac:dyDescent="0.35"/>
    <row r="308" s="1" customFormat="1" ht="15" customHeight="1" x14ac:dyDescent="0.35"/>
    <row r="309" s="1" customFormat="1" ht="15" customHeight="1" x14ac:dyDescent="0.35"/>
    <row r="310" s="1" customFormat="1" ht="15" customHeight="1" x14ac:dyDescent="0.35"/>
    <row r="311" s="1" customFormat="1" ht="15" customHeight="1" x14ac:dyDescent="0.35"/>
    <row r="312" s="1" customFormat="1" ht="15" customHeight="1" x14ac:dyDescent="0.35"/>
    <row r="313" s="1" customFormat="1" ht="15" customHeight="1" x14ac:dyDescent="0.35"/>
    <row r="314" s="1" customFormat="1" ht="15" customHeight="1" x14ac:dyDescent="0.35"/>
    <row r="315" s="1" customFormat="1" ht="15" customHeight="1" x14ac:dyDescent="0.35"/>
    <row r="316" s="1" customFormat="1" ht="15" customHeight="1" x14ac:dyDescent="0.35"/>
    <row r="317" s="1" customFormat="1" ht="15" customHeight="1" x14ac:dyDescent="0.35"/>
    <row r="318" s="1" customFormat="1" ht="15" customHeight="1" x14ac:dyDescent="0.35"/>
    <row r="319" s="1" customFormat="1" ht="15" customHeight="1" x14ac:dyDescent="0.35"/>
    <row r="320" s="1" customFormat="1" ht="15" customHeight="1" x14ac:dyDescent="0.35"/>
    <row r="321" s="1" customFormat="1" ht="15" customHeight="1" x14ac:dyDescent="0.35"/>
    <row r="322" s="1" customFormat="1" ht="15" customHeight="1" x14ac:dyDescent="0.35"/>
    <row r="323" s="1" customFormat="1" ht="15" customHeight="1" x14ac:dyDescent="0.35"/>
    <row r="324" s="1" customFormat="1" ht="15" customHeight="1" x14ac:dyDescent="0.35"/>
    <row r="325" s="1" customFormat="1" ht="15" customHeight="1" x14ac:dyDescent="0.35"/>
    <row r="326" s="1" customFormat="1" ht="15" customHeight="1" x14ac:dyDescent="0.35"/>
    <row r="327" s="1" customFormat="1" ht="15" customHeight="1" x14ac:dyDescent="0.35"/>
    <row r="328" s="1" customFormat="1" ht="15" customHeight="1" x14ac:dyDescent="0.35"/>
    <row r="329" s="1" customFormat="1" ht="15" customHeight="1" x14ac:dyDescent="0.35"/>
    <row r="330" s="1" customFormat="1" ht="15" customHeight="1" x14ac:dyDescent="0.35"/>
    <row r="331" s="1" customFormat="1" ht="15" customHeight="1" x14ac:dyDescent="0.35"/>
    <row r="332" s="1" customFormat="1" ht="15" customHeight="1" x14ac:dyDescent="0.35"/>
    <row r="333" s="1" customFormat="1" ht="15" customHeight="1" x14ac:dyDescent="0.35"/>
    <row r="334" s="1" customFormat="1" ht="15" customHeight="1" x14ac:dyDescent="0.35"/>
    <row r="335" s="1" customFormat="1" ht="15" customHeight="1" x14ac:dyDescent="0.35"/>
    <row r="336" s="1" customFormat="1" ht="15" customHeight="1" x14ac:dyDescent="0.35"/>
    <row r="337" s="1" customFormat="1" ht="15" customHeight="1" x14ac:dyDescent="0.35"/>
    <row r="338" s="1" customFormat="1" ht="15" customHeight="1" x14ac:dyDescent="0.35"/>
    <row r="339" s="1" customFormat="1" ht="15" customHeight="1" x14ac:dyDescent="0.35"/>
    <row r="340" s="1" customFormat="1" ht="15" customHeight="1" x14ac:dyDescent="0.35"/>
    <row r="341" s="1" customFormat="1" ht="15" customHeight="1" x14ac:dyDescent="0.35"/>
    <row r="342" s="1" customFormat="1" ht="15" customHeight="1" x14ac:dyDescent="0.35"/>
    <row r="343" s="1" customFormat="1" ht="15" customHeight="1" x14ac:dyDescent="0.35"/>
    <row r="344" s="1" customFormat="1" ht="15" customHeight="1" x14ac:dyDescent="0.35"/>
    <row r="345" s="1" customFormat="1" ht="15" customHeight="1" x14ac:dyDescent="0.35"/>
    <row r="346" s="1" customFormat="1" ht="15" customHeight="1" x14ac:dyDescent="0.35"/>
    <row r="347" s="1" customFormat="1" ht="15" customHeight="1" x14ac:dyDescent="0.35"/>
    <row r="348" s="1" customFormat="1" ht="15" customHeight="1" x14ac:dyDescent="0.35"/>
    <row r="349" s="1" customFormat="1" ht="15" customHeight="1" x14ac:dyDescent="0.35"/>
    <row r="350" s="1" customFormat="1" ht="15" customHeight="1" x14ac:dyDescent="0.35"/>
    <row r="351" s="1" customFormat="1" ht="15" customHeight="1" x14ac:dyDescent="0.35"/>
    <row r="352" s="1" customFormat="1" ht="15" customHeight="1" x14ac:dyDescent="0.35"/>
    <row r="353" s="1" customFormat="1" ht="15" customHeight="1" x14ac:dyDescent="0.35"/>
    <row r="354" s="1" customFormat="1" ht="15" customHeight="1" x14ac:dyDescent="0.35"/>
    <row r="355" s="1" customFormat="1" ht="15" customHeight="1" x14ac:dyDescent="0.35"/>
    <row r="356" s="1" customFormat="1" ht="15" customHeight="1" x14ac:dyDescent="0.35"/>
    <row r="357" s="1" customFormat="1" ht="15" customHeight="1" x14ac:dyDescent="0.35"/>
    <row r="358" s="1" customFormat="1" ht="15" customHeight="1" x14ac:dyDescent="0.35"/>
    <row r="359" s="1" customFormat="1" ht="15" customHeight="1" x14ac:dyDescent="0.35"/>
    <row r="360" s="1" customFormat="1" ht="15" customHeight="1" x14ac:dyDescent="0.35"/>
    <row r="361" s="1" customFormat="1" ht="15" customHeight="1" x14ac:dyDescent="0.35"/>
    <row r="362" s="1" customFormat="1" ht="15" customHeight="1" x14ac:dyDescent="0.35"/>
    <row r="363" s="1" customFormat="1" ht="15" customHeight="1" x14ac:dyDescent="0.35"/>
    <row r="364" s="1" customFormat="1" ht="15" customHeight="1" x14ac:dyDescent="0.35"/>
    <row r="365" s="1" customFormat="1" ht="15" customHeight="1" x14ac:dyDescent="0.35"/>
    <row r="366" s="1" customFormat="1" ht="15" customHeight="1" x14ac:dyDescent="0.35"/>
    <row r="367" s="1" customFormat="1" ht="15" customHeight="1" x14ac:dyDescent="0.35"/>
    <row r="368" s="1" customFormat="1" ht="15" customHeight="1" x14ac:dyDescent="0.35"/>
    <row r="369" s="1" customFormat="1" ht="15" customHeight="1" x14ac:dyDescent="0.35"/>
    <row r="370" s="1" customFormat="1" ht="15" customHeight="1" x14ac:dyDescent="0.35"/>
    <row r="371" s="1" customFormat="1" ht="15" customHeight="1" x14ac:dyDescent="0.35"/>
    <row r="372" s="1" customFormat="1" ht="15" customHeight="1" x14ac:dyDescent="0.35"/>
    <row r="373" s="1" customFormat="1" ht="15" customHeight="1" x14ac:dyDescent="0.35"/>
    <row r="374" s="1" customFormat="1" ht="15" customHeight="1" x14ac:dyDescent="0.35"/>
    <row r="375" s="1" customFormat="1" ht="15" customHeight="1" x14ac:dyDescent="0.35"/>
    <row r="376" s="1" customFormat="1" ht="15" customHeight="1" x14ac:dyDescent="0.35"/>
    <row r="377" s="1" customFormat="1" ht="15" customHeight="1" x14ac:dyDescent="0.35"/>
    <row r="378" s="1" customFormat="1" ht="15" customHeight="1" x14ac:dyDescent="0.35"/>
    <row r="379" s="1" customFormat="1" ht="15" customHeight="1" x14ac:dyDescent="0.35"/>
    <row r="380" s="1" customFormat="1" ht="15" customHeight="1" x14ac:dyDescent="0.35"/>
    <row r="381" s="1" customFormat="1" ht="15" customHeight="1" x14ac:dyDescent="0.35"/>
    <row r="382" s="1" customFormat="1" ht="15" customHeight="1" x14ac:dyDescent="0.35"/>
    <row r="383" s="1" customFormat="1" ht="15" customHeight="1" x14ac:dyDescent="0.35"/>
    <row r="384" s="1" customFormat="1" ht="15" customHeight="1" x14ac:dyDescent="0.35"/>
    <row r="385" spans="3:17" ht="15" customHeight="1" x14ac:dyDescent="0.35">
      <c r="C385" s="1"/>
      <c r="Q385" s="1"/>
    </row>
    <row r="386" spans="3:17" ht="15" customHeight="1" x14ac:dyDescent="0.35">
      <c r="C386" s="1"/>
      <c r="Q386" s="1"/>
    </row>
    <row r="387" spans="3:17" ht="15" customHeight="1" x14ac:dyDescent="0.35">
      <c r="C387" s="1"/>
      <c r="Q387" s="1"/>
    </row>
    <row r="388" spans="3:17" ht="15" customHeight="1" x14ac:dyDescent="0.35">
      <c r="C388" s="1"/>
    </row>
    <row r="389" spans="3:17" ht="15" customHeight="1" x14ac:dyDescent="0.35">
      <c r="C389" s="1"/>
    </row>
  </sheetData>
  <sheetProtection algorithmName="SHA-512" hashValue="J7magitFZKG2Dr+bq0NORLcyj4bETn9n3GYMbP533EgHa7FykBkI99UK0JioJW9dAJWkFt1vUWK27i6xia9cAw==" saltValue="ktKiyubjjSk+J7u0SJUhGw==" spinCount="100000" sheet="1" selectLockedCells="1"/>
  <mergeCells count="134">
    <mergeCell ref="N109:P109"/>
    <mergeCell ref="O278:Q278"/>
    <mergeCell ref="C110:C113"/>
    <mergeCell ref="C185:C187"/>
    <mergeCell ref="C219:C222"/>
    <mergeCell ref="C256:C260"/>
    <mergeCell ref="C261:C265"/>
    <mergeCell ref="C232:C237"/>
    <mergeCell ref="C239:C242"/>
    <mergeCell ref="D261:D262"/>
    <mergeCell ref="C229:Q229"/>
    <mergeCell ref="N122:P122"/>
    <mergeCell ref="C198:C204"/>
    <mergeCell ref="N218:P218"/>
    <mergeCell ref="C205:C208"/>
    <mergeCell ref="C211:C216"/>
    <mergeCell ref="D205:D206"/>
    <mergeCell ref="D211:D212"/>
    <mergeCell ref="E18:G18"/>
    <mergeCell ref="C98:C101"/>
    <mergeCell ref="C123:C126"/>
    <mergeCell ref="N151:P151"/>
    <mergeCell ref="C152:C154"/>
    <mergeCell ref="N190:P190"/>
    <mergeCell ref="C49:C52"/>
    <mergeCell ref="D191:D192"/>
    <mergeCell ref="D198:D199"/>
    <mergeCell ref="D165:D166"/>
    <mergeCell ref="D175:D176"/>
    <mergeCell ref="C145:C149"/>
    <mergeCell ref="C131:C134"/>
    <mergeCell ref="C136:C138"/>
    <mergeCell ref="C156:C158"/>
    <mergeCell ref="C165:C169"/>
    <mergeCell ref="C171:C174"/>
    <mergeCell ref="D171:D172"/>
    <mergeCell ref="C175:C179"/>
    <mergeCell ref="C181:C184"/>
    <mergeCell ref="D181:D182"/>
    <mergeCell ref="C115:C119"/>
    <mergeCell ref="C77:C79"/>
    <mergeCell ref="C141:C144"/>
    <mergeCell ref="C287:Q287"/>
    <mergeCell ref="O270:Q270"/>
    <mergeCell ref="O271:Q271"/>
    <mergeCell ref="O272:Q272"/>
    <mergeCell ref="O273:Q273"/>
    <mergeCell ref="O274:Q274"/>
    <mergeCell ref="D232:D233"/>
    <mergeCell ref="D281:D285"/>
    <mergeCell ref="I280:Q280"/>
    <mergeCell ref="I281:I282"/>
    <mergeCell ref="I283:I284"/>
    <mergeCell ref="I285:I286"/>
    <mergeCell ref="J281:Q282"/>
    <mergeCell ref="J283:Q284"/>
    <mergeCell ref="J285:Q286"/>
    <mergeCell ref="O275:Q275"/>
    <mergeCell ref="C270:H279"/>
    <mergeCell ref="O277:Q277"/>
    <mergeCell ref="O279:Q279"/>
    <mergeCell ref="O276:Q276"/>
    <mergeCell ref="C269:H269"/>
    <mergeCell ref="D239:D240"/>
    <mergeCell ref="D249:D250"/>
    <mergeCell ref="O269:Q269"/>
    <mergeCell ref="C3:P3"/>
    <mergeCell ref="N48:P48"/>
    <mergeCell ref="C33:Q33"/>
    <mergeCell ref="D7:Q7"/>
    <mergeCell ref="D9:Q9"/>
    <mergeCell ref="D10:Q10"/>
    <mergeCell ref="D12:Q12"/>
    <mergeCell ref="D13:Q13"/>
    <mergeCell ref="C39:D39"/>
    <mergeCell ref="D32:Q32"/>
    <mergeCell ref="N37:P37"/>
    <mergeCell ref="H37:J37"/>
    <mergeCell ref="E37:G37"/>
    <mergeCell ref="H18:O18"/>
    <mergeCell ref="C46:Q46"/>
    <mergeCell ref="N44:P44"/>
    <mergeCell ref="D8:Q8"/>
    <mergeCell ref="N38:P38"/>
    <mergeCell ref="N39:P39"/>
    <mergeCell ref="N40:P40"/>
    <mergeCell ref="D16:Q16"/>
    <mergeCell ref="C37:D37"/>
    <mergeCell ref="D26:P26"/>
    <mergeCell ref="H19:O23"/>
    <mergeCell ref="S17:X17"/>
    <mergeCell ref="S18:X22"/>
    <mergeCell ref="P18:Q18"/>
    <mergeCell ref="P19:Q23"/>
    <mergeCell ref="D28:P28"/>
    <mergeCell ref="D29:P29"/>
    <mergeCell ref="D31:P31"/>
    <mergeCell ref="D55:D56"/>
    <mergeCell ref="C55:C60"/>
    <mergeCell ref="N42:P42"/>
    <mergeCell ref="E41:G41"/>
    <mergeCell ref="H41:J41"/>
    <mergeCell ref="N41:P41"/>
    <mergeCell ref="E38:G38"/>
    <mergeCell ref="E40:G40"/>
    <mergeCell ref="E42:G42"/>
    <mergeCell ref="H38:J38"/>
    <mergeCell ref="H39:J39"/>
    <mergeCell ref="H40:J40"/>
    <mergeCell ref="H42:J42"/>
    <mergeCell ref="C41:D41"/>
    <mergeCell ref="C42:D42"/>
    <mergeCell ref="D27:P27"/>
    <mergeCell ref="E19:G23"/>
    <mergeCell ref="C90:C97"/>
    <mergeCell ref="E39:G39"/>
    <mergeCell ref="C69:C75"/>
    <mergeCell ref="C38:D38"/>
    <mergeCell ref="C19:D19"/>
    <mergeCell ref="D30:P30"/>
    <mergeCell ref="C34:Q34"/>
    <mergeCell ref="C61:C68"/>
    <mergeCell ref="N89:P89"/>
    <mergeCell ref="C43:D43"/>
    <mergeCell ref="C44:D44"/>
    <mergeCell ref="N43:P43"/>
    <mergeCell ref="H44:J44"/>
    <mergeCell ref="H43:J43"/>
    <mergeCell ref="E44:G44"/>
    <mergeCell ref="E43:G43"/>
    <mergeCell ref="C82:C84"/>
    <mergeCell ref="C24:Q24"/>
    <mergeCell ref="D25:P25"/>
    <mergeCell ref="C40:D40"/>
  </mergeCells>
  <conditionalFormatting sqref="D16:Q16">
    <cfRule type="cellIs" dxfId="51" priority="116" operator="equal">
      <formula>"Onvoldoende"</formula>
    </cfRule>
  </conditionalFormatting>
  <conditionalFormatting sqref="J51">
    <cfRule type="cellIs" dxfId="50" priority="2" operator="equal">
      <formula>"Fout"</formula>
    </cfRule>
  </conditionalFormatting>
  <conditionalFormatting sqref="J63">
    <cfRule type="cellIs" dxfId="49" priority="3" operator="equal">
      <formula>"Fout"</formula>
    </cfRule>
  </conditionalFormatting>
  <conditionalFormatting sqref="J71">
    <cfRule type="cellIs" dxfId="48" priority="4" operator="equal">
      <formula>"Fout"</formula>
    </cfRule>
  </conditionalFormatting>
  <conditionalFormatting sqref="J125 J133 J138 J143 J147">
    <cfRule type="cellIs" dxfId="47" priority="1" operator="equal">
      <formula>"Fout"</formula>
    </cfRule>
  </conditionalFormatting>
  <conditionalFormatting sqref="J88:L88">
    <cfRule type="cellIs" dxfId="46" priority="129" operator="greaterThan">
      <formula>0</formula>
    </cfRule>
  </conditionalFormatting>
  <conditionalFormatting sqref="J139:L139">
    <cfRule type="cellIs" dxfId="45" priority="124" operator="equal">
      <formula>1</formula>
    </cfRule>
  </conditionalFormatting>
  <conditionalFormatting sqref="J148:L148">
    <cfRule type="cellIs" dxfId="44" priority="102" operator="equal">
      <formula>1</formula>
    </cfRule>
  </conditionalFormatting>
  <conditionalFormatting sqref="J150:L150">
    <cfRule type="cellIs" dxfId="43" priority="119" operator="greaterThan">
      <formula>0</formula>
    </cfRule>
  </conditionalFormatting>
  <conditionalFormatting sqref="J221:L221">
    <cfRule type="cellIs" dxfId="42" priority="105" operator="equal">
      <formula>1</formula>
    </cfRule>
  </conditionalFormatting>
  <conditionalFormatting sqref="J227:L227">
    <cfRule type="cellIs" dxfId="41" priority="118" operator="greaterThan">
      <formula>0</formula>
    </cfRule>
  </conditionalFormatting>
  <conditionalFormatting sqref="J61:M61">
    <cfRule type="cellIs" dxfId="40" priority="182" operator="equal">
      <formula>3</formula>
    </cfRule>
  </conditionalFormatting>
  <conditionalFormatting sqref="J63:M63">
    <cfRule type="cellIs" dxfId="39" priority="28" operator="equal">
      <formula>1</formula>
    </cfRule>
  </conditionalFormatting>
  <conditionalFormatting sqref="J69:M69">
    <cfRule type="cellIs" dxfId="38" priority="176" operator="equal">
      <formula>3</formula>
    </cfRule>
  </conditionalFormatting>
  <conditionalFormatting sqref="J71:M71">
    <cfRule type="cellIs" dxfId="37" priority="25" operator="equal">
      <formula>1</formula>
    </cfRule>
  </conditionalFormatting>
  <conditionalFormatting sqref="J90:M90">
    <cfRule type="cellIs" dxfId="36" priority="170" operator="equal">
      <formula>3</formula>
    </cfRule>
  </conditionalFormatting>
  <conditionalFormatting sqref="J102:M102">
    <cfRule type="cellIs" dxfId="35" priority="163" operator="equal">
      <formula>3</formula>
    </cfRule>
  </conditionalFormatting>
  <conditionalFormatting sqref="J125:M125">
    <cfRule type="cellIs" dxfId="34" priority="22" operator="equal">
      <formula>1</formula>
    </cfRule>
  </conditionalFormatting>
  <conditionalFormatting sqref="J133:M133">
    <cfRule type="cellIs" dxfId="33" priority="19" operator="equal">
      <formula>1</formula>
    </cfRule>
  </conditionalFormatting>
  <conditionalFormatting sqref="J138:M138">
    <cfRule type="cellIs" dxfId="32" priority="16" operator="equal">
      <formula>1</formula>
    </cfRule>
  </conditionalFormatting>
  <conditionalFormatting sqref="J143:M143">
    <cfRule type="cellIs" dxfId="31" priority="13" operator="equal">
      <formula>1</formula>
    </cfRule>
  </conditionalFormatting>
  <conditionalFormatting sqref="J147:M147">
    <cfRule type="cellIs" dxfId="30" priority="10" operator="equal">
      <formula>1</formula>
    </cfRule>
  </conditionalFormatting>
  <conditionalFormatting sqref="J159:M159">
    <cfRule type="cellIs" dxfId="29" priority="153" operator="equal">
      <formula>3</formula>
    </cfRule>
  </conditionalFormatting>
  <conditionalFormatting sqref="K138:L138">
    <cfRule type="cellIs" dxfId="28" priority="17" operator="equal">
      <formula>3</formula>
    </cfRule>
  </conditionalFormatting>
  <conditionalFormatting sqref="K147:L147">
    <cfRule type="cellIs" dxfId="27" priority="11" operator="equal">
      <formula>3</formula>
    </cfRule>
  </conditionalFormatting>
  <conditionalFormatting sqref="K14:M14">
    <cfRule type="cellIs" dxfId="26" priority="9" operator="greaterThan">
      <formula>218</formula>
    </cfRule>
  </conditionalFormatting>
  <conditionalFormatting sqref="K63:M63">
    <cfRule type="cellIs" dxfId="25" priority="29" operator="equal">
      <formula>3</formula>
    </cfRule>
  </conditionalFormatting>
  <conditionalFormatting sqref="K71:M71">
    <cfRule type="cellIs" dxfId="24" priority="26" operator="equal">
      <formula>3</formula>
    </cfRule>
  </conditionalFormatting>
  <conditionalFormatting sqref="K125:M125">
    <cfRule type="cellIs" dxfId="23" priority="23" operator="equal">
      <formula>3</formula>
    </cfRule>
  </conditionalFormatting>
  <conditionalFormatting sqref="K133:M133">
    <cfRule type="cellIs" dxfId="22" priority="20" operator="equal">
      <formula>3</formula>
    </cfRule>
  </conditionalFormatting>
  <conditionalFormatting sqref="K143:M143">
    <cfRule type="cellIs" dxfId="21" priority="14" operator="equal">
      <formula>3</formula>
    </cfRule>
  </conditionalFormatting>
  <conditionalFormatting sqref="M14:M15">
    <cfRule type="cellIs" dxfId="20" priority="6" operator="equal">
      <formula>"Onvoldoende"</formula>
    </cfRule>
  </conditionalFormatting>
  <conditionalFormatting sqref="M15">
    <cfRule type="cellIs" dxfId="19" priority="7" operator="equal">
      <formula>"Voldoende"</formula>
    </cfRule>
  </conditionalFormatting>
  <conditionalFormatting sqref="M138:M139">
    <cfRule type="cellIs" dxfId="18" priority="40" operator="equal">
      <formula>3</formula>
    </cfRule>
  </conditionalFormatting>
  <conditionalFormatting sqref="M147:M148">
    <cfRule type="cellIs" dxfId="17" priority="32" operator="equal">
      <formula>3</formula>
    </cfRule>
  </conditionalFormatting>
  <conditionalFormatting sqref="M221">
    <cfRule type="cellIs" dxfId="16" priority="104" operator="equal">
      <formula>3</formula>
    </cfRule>
  </conditionalFormatting>
  <conditionalFormatting sqref="N49:P87">
    <cfRule type="cellIs" dxfId="15" priority="107" operator="equal">
      <formula>"x"</formula>
    </cfRule>
  </conditionalFormatting>
  <conditionalFormatting sqref="N61:P75">
    <cfRule type="containsText" dxfId="14" priority="175" operator="containsText" text="x">
      <formula>NOT(ISERROR(SEARCH("x",N61)))</formula>
    </cfRule>
  </conditionalFormatting>
  <conditionalFormatting sqref="N85:P85">
    <cfRule type="containsText" dxfId="13" priority="108" operator="containsText" text="x">
      <formula>NOT(ISERROR(SEARCH("x",N85)))</formula>
    </cfRule>
  </conditionalFormatting>
  <conditionalFormatting sqref="N90:P97">
    <cfRule type="containsText" dxfId="12" priority="167" operator="containsText" text="x">
      <formula>NOT(ISERROR(SEARCH("x",N90)))</formula>
    </cfRule>
  </conditionalFormatting>
  <conditionalFormatting sqref="N90:P107">
    <cfRule type="cellIs" dxfId="11" priority="161" operator="equal">
      <formula>"x"</formula>
    </cfRule>
  </conditionalFormatting>
  <conditionalFormatting sqref="N102:P107">
    <cfRule type="containsText" dxfId="10" priority="162" operator="containsText" text="x">
      <formula>NOT(ISERROR(SEARCH("x",N102)))</formula>
    </cfRule>
  </conditionalFormatting>
  <conditionalFormatting sqref="N110:P120">
    <cfRule type="cellIs" dxfId="9" priority="160" operator="equal">
      <formula>"x"</formula>
    </cfRule>
  </conditionalFormatting>
  <conditionalFormatting sqref="N123:P149">
    <cfRule type="cellIs" dxfId="8" priority="103" operator="equal">
      <formula>"x"</formula>
    </cfRule>
  </conditionalFormatting>
  <conditionalFormatting sqref="N152:P188 I270:N279">
    <cfRule type="cellIs" dxfId="7" priority="139" operator="equal">
      <formula>"x"</formula>
    </cfRule>
  </conditionalFormatting>
  <conditionalFormatting sqref="N159:P164">
    <cfRule type="containsText" dxfId="6" priority="152" operator="containsText" text="x">
      <formula>NOT(ISERROR(SEARCH("x",N159)))</formula>
    </cfRule>
  </conditionalFormatting>
  <conditionalFormatting sqref="N191:P216">
    <cfRule type="cellIs" dxfId="5" priority="5" operator="equal">
      <formula>"x"</formula>
    </cfRule>
  </conditionalFormatting>
  <conditionalFormatting sqref="N219:P223">
    <cfRule type="cellIs" dxfId="4" priority="106" operator="equal">
      <formula>"x"</formula>
    </cfRule>
  </conditionalFormatting>
  <conditionalFormatting sqref="N232:P237">
    <cfRule type="cellIs" dxfId="3" priority="183" operator="equal">
      <formula>"x"</formula>
    </cfRule>
  </conditionalFormatting>
  <conditionalFormatting sqref="N239:P242">
    <cfRule type="cellIs" dxfId="2" priority="143" operator="equal">
      <formula>"x"</formula>
    </cfRule>
  </conditionalFormatting>
  <conditionalFormatting sqref="N244:P254">
    <cfRule type="cellIs" dxfId="1" priority="141" operator="equal">
      <formula>"x"</formula>
    </cfRule>
  </conditionalFormatting>
  <conditionalFormatting sqref="N256:P265">
    <cfRule type="cellIs" dxfId="0" priority="140" operator="equal">
      <formula>"x"</formula>
    </cfRule>
  </conditionalFormatting>
  <dataValidations count="4">
    <dataValidation type="list" allowBlank="1" showInputMessage="1" showErrorMessage="1" sqref="N239:P242 N244:P254 N110:P120 I270:N279 N90:P107 N256:P265 N219:P223 N49:P87 N123:P149 N232:P237 N191:P216 N152:P188" xr:uid="{00000000-0002-0000-0000-000000000000}">
      <formula1>"x,"</formula1>
    </dataValidation>
    <dataValidation type="list" allowBlank="1" showInputMessage="1" showErrorMessage="1" sqref="E261:G261 E171:G171 E181:G181 E232:G232 E239:G239 E55:G55 E249:G249 E79:G79 E84:G84 E92:G92 E100:G100 E104:G104 E112:G112 E258:G258 E154:G154 E158:G158 E161:G161 E168:G168 E178:G178 E187:G187 E194:G194 E201:G201 E208:G208 E214:G214 E221:G221 E246:G246 E117 F117:G117" xr:uid="{00000000-0002-0000-0000-000001000000}">
      <formula1>"2,0,a"</formula1>
    </dataValidation>
    <dataValidation type="list" allowBlank="1" showInputMessage="1" showErrorMessage="1" sqref="E110:G110 E152:G152 E98:G98 E61:G61 E123:G123 E256:G256 E49:G49 E69:G69 E82:G82 E90:G90 E102:G102 E115:G115 E131:G131 E136:G136 E141:G141 E156:G156 E159:G159 E175:G175 E145:G145 E185:G185 E198:G198 E191:G192 E211:G211 E205:G206 E244:G244 E77:G77 E219:G219 E165:G165" xr:uid="{00000000-0002-0000-0000-000002000000}">
      <formula1>"1,0,a"</formula1>
    </dataValidation>
    <dataValidation type="list" allowBlank="1" showInputMessage="1" showErrorMessage="1" sqref="E133:G133 E63:G63 E71:G71 E51:G51 E85:G85 E143:G143 E125:G125 E138:G138 E147:G147" xr:uid="{2266D57B-DD7A-4D8E-9B64-F9975537FD5E}">
      <formula1>"2,1,0,a"</formula1>
    </dataValidation>
  </dataValidations>
  <pageMargins left="0.23622047244094491" right="0.23622047244094491" top="0.55118110236220474" bottom="0.55118110236220474" header="0.31496062992125984" footer="0.31496062992125984"/>
  <pageSetup paperSize="9" scale="4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J2"/>
  <sheetViews>
    <sheetView workbookViewId="0">
      <selection activeCell="I16" sqref="I16"/>
    </sheetView>
  </sheetViews>
  <sheetFormatPr defaultRowHeight="14.5" x14ac:dyDescent="0.35"/>
  <sheetData>
    <row r="1" spans="1:10" ht="15" thickBot="1" x14ac:dyDescent="0.4">
      <c r="A1" s="402" t="s">
        <v>150</v>
      </c>
      <c r="B1" s="403"/>
      <c r="C1" s="403"/>
      <c r="D1" s="403"/>
      <c r="E1" s="403"/>
      <c r="F1" s="403"/>
      <c r="G1" s="403"/>
      <c r="H1" s="403"/>
      <c r="I1" s="403"/>
      <c r="J1" s="404"/>
    </row>
    <row r="2" spans="1:10" x14ac:dyDescent="0.35">
      <c r="A2" s="400" t="s">
        <v>151</v>
      </c>
      <c r="B2" s="401"/>
      <c r="C2" s="401"/>
      <c r="D2" s="401"/>
      <c r="E2" s="401"/>
      <c r="F2" s="401"/>
      <c r="G2" s="401"/>
      <c r="H2" s="401"/>
      <c r="I2" s="92" t="s">
        <v>152</v>
      </c>
      <c r="J2" s="91"/>
    </row>
  </sheetData>
  <sheetProtection algorithmName="SHA-512" hashValue="CxfBzSUa1TlTa2HjWuz79vA2n3ZdT4W1ATG2ulZYwtXgoC/IcpK4FZAePstXcg13dEA1s26RgWJXn1aTQuCyHg==" saltValue="YviWKIF2wDK+Dl9XLnNyKw==" spinCount="100000" sheet="1" objects="1" scenarios="1"/>
  <mergeCells count="2">
    <mergeCell ref="A2:H2"/>
    <mergeCell ref="A1:J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IC5"/>
  <sheetViews>
    <sheetView topLeftCell="BW1" workbookViewId="0">
      <selection activeCell="CC13" sqref="CC13"/>
    </sheetView>
  </sheetViews>
  <sheetFormatPr defaultRowHeight="14.5" x14ac:dyDescent="0.35"/>
  <cols>
    <col min="1" max="6" width="25.7265625" customWidth="1"/>
    <col min="7" max="7" width="15.7265625" customWidth="1"/>
    <col min="8" max="10" width="12.7265625" customWidth="1"/>
    <col min="11" max="11" width="13.26953125" customWidth="1"/>
    <col min="12" max="12" width="13.1796875" customWidth="1"/>
    <col min="13" max="76" width="12.7265625" customWidth="1"/>
    <col min="77" max="77" width="13.54296875" customWidth="1"/>
    <col min="78" max="78" width="13.453125" customWidth="1"/>
    <col min="79" max="93" width="12.7265625" customWidth="1"/>
    <col min="139" max="139" width="11.1796875" customWidth="1"/>
  </cols>
  <sheetData>
    <row r="1" spans="1:237" ht="15" thickBot="1" x14ac:dyDescent="0.4">
      <c r="A1" s="417" t="s">
        <v>153</v>
      </c>
      <c r="B1" s="418"/>
      <c r="C1" s="419"/>
      <c r="D1" s="419"/>
      <c r="E1" s="419"/>
      <c r="F1" s="419"/>
      <c r="G1" s="420"/>
      <c r="H1" s="421" t="s">
        <v>32</v>
      </c>
      <c r="I1" s="422"/>
      <c r="J1" s="422"/>
      <c r="K1" s="422"/>
      <c r="L1" s="422"/>
      <c r="M1" s="422"/>
      <c r="N1" s="422"/>
      <c r="O1" s="422"/>
      <c r="P1" s="422"/>
      <c r="Q1" s="422"/>
      <c r="R1" s="423"/>
      <c r="S1" s="421" t="s">
        <v>154</v>
      </c>
      <c r="T1" s="422"/>
      <c r="U1" s="422"/>
      <c r="V1" s="422"/>
      <c r="W1" s="422"/>
      <c r="X1" s="423"/>
      <c r="Y1" s="421" t="s">
        <v>73</v>
      </c>
      <c r="Z1" s="422"/>
      <c r="AA1" s="422"/>
      <c r="AB1" s="423"/>
      <c r="AC1" s="421" t="s">
        <v>155</v>
      </c>
      <c r="AD1" s="422"/>
      <c r="AE1" s="422"/>
      <c r="AF1" s="422"/>
      <c r="AG1" s="422"/>
      <c r="AH1" s="422"/>
      <c r="AI1" s="422"/>
      <c r="AJ1" s="422"/>
      <c r="AK1" s="422"/>
      <c r="AL1" s="423"/>
      <c r="AM1" s="414" t="s">
        <v>92</v>
      </c>
      <c r="AN1" s="415"/>
      <c r="AO1" s="415"/>
      <c r="AP1" s="415"/>
      <c r="AQ1" s="415"/>
      <c r="AR1" s="415"/>
      <c r="AS1" s="415"/>
      <c r="AT1" s="415"/>
      <c r="AU1" s="415"/>
      <c r="AV1" s="415"/>
      <c r="AW1" s="415"/>
      <c r="AX1" s="415"/>
      <c r="AY1" s="415"/>
      <c r="AZ1" s="416"/>
      <c r="BA1" s="414" t="s">
        <v>108</v>
      </c>
      <c r="BB1" s="415"/>
      <c r="BC1" s="415"/>
      <c r="BD1" s="415"/>
      <c r="BE1" s="415"/>
      <c r="BF1" s="415"/>
      <c r="BG1" s="415"/>
      <c r="BH1" s="416"/>
      <c r="BI1" s="414" t="s">
        <v>119</v>
      </c>
      <c r="BJ1" s="416"/>
      <c r="BK1" s="142"/>
      <c r="BL1" s="414" t="s">
        <v>156</v>
      </c>
      <c r="BM1" s="415"/>
      <c r="BN1" s="415"/>
      <c r="BO1" s="415"/>
      <c r="BP1" s="415"/>
      <c r="BQ1" s="415"/>
      <c r="BR1" s="415"/>
      <c r="BS1" s="416"/>
      <c r="BT1" s="142"/>
      <c r="BU1" s="408" t="s">
        <v>157</v>
      </c>
      <c r="BV1" s="411" t="s">
        <v>32</v>
      </c>
      <c r="BW1" s="412"/>
      <c r="BX1" s="412"/>
      <c r="BY1" s="412"/>
      <c r="BZ1" s="412"/>
      <c r="CA1" s="412"/>
      <c r="CB1" s="412"/>
      <c r="CC1" s="412"/>
      <c r="CD1" s="412"/>
      <c r="CE1" s="412"/>
      <c r="CF1" s="412"/>
      <c r="CG1" s="412"/>
      <c r="CH1" s="413"/>
      <c r="CI1" s="411" t="s">
        <v>154</v>
      </c>
      <c r="CJ1" s="412"/>
      <c r="CK1" s="412"/>
      <c r="CL1" s="412"/>
      <c r="CM1" s="412"/>
      <c r="CN1" s="413"/>
      <c r="CO1" s="411" t="s">
        <v>73</v>
      </c>
      <c r="CP1" s="412"/>
      <c r="CQ1" s="412"/>
      <c r="CR1" s="413"/>
      <c r="CS1" s="411" t="s">
        <v>155</v>
      </c>
      <c r="CT1" s="412"/>
      <c r="CU1" s="412"/>
      <c r="CV1" s="412"/>
      <c r="CW1" s="412"/>
      <c r="CX1" s="412"/>
      <c r="CY1" s="412"/>
      <c r="CZ1" s="413"/>
      <c r="DA1" s="405" t="s">
        <v>92</v>
      </c>
      <c r="DB1" s="406"/>
      <c r="DC1" s="406"/>
      <c r="DD1" s="406"/>
      <c r="DE1" s="406"/>
      <c r="DF1" s="406"/>
      <c r="DG1" s="406"/>
      <c r="DH1" s="406"/>
      <c r="DI1" s="406"/>
      <c r="DJ1" s="406"/>
      <c r="DK1" s="406"/>
      <c r="DL1" s="406"/>
      <c r="DM1" s="406"/>
      <c r="DN1" s="407"/>
      <c r="DO1" s="405" t="s">
        <v>108</v>
      </c>
      <c r="DP1" s="406"/>
      <c r="DQ1" s="406"/>
      <c r="DR1" s="406"/>
      <c r="DS1" s="406"/>
      <c r="DT1" s="406"/>
      <c r="DU1" s="406"/>
      <c r="DV1" s="407"/>
      <c r="DW1" s="405" t="s">
        <v>119</v>
      </c>
      <c r="DX1" s="407"/>
      <c r="DY1" s="143"/>
      <c r="DZ1" s="405" t="s">
        <v>156</v>
      </c>
      <c r="EA1" s="406"/>
      <c r="EB1" s="406"/>
      <c r="EC1" s="406"/>
      <c r="ED1" s="406"/>
      <c r="EE1" s="406"/>
      <c r="EF1" s="406"/>
      <c r="EG1" s="407"/>
      <c r="EH1" s="143"/>
      <c r="EI1" s="143"/>
    </row>
    <row r="2" spans="1:237" s="76" customFormat="1" ht="99.75" customHeight="1" thickBot="1" x14ac:dyDescent="0.4">
      <c r="A2" s="78" t="s">
        <v>3</v>
      </c>
      <c r="B2" s="78" t="s">
        <v>241</v>
      </c>
      <c r="C2" s="181" t="s">
        <v>242</v>
      </c>
      <c r="D2" s="181" t="s">
        <v>158</v>
      </c>
      <c r="E2" s="181" t="s">
        <v>1</v>
      </c>
      <c r="F2" s="181" t="s">
        <v>2</v>
      </c>
      <c r="G2" s="181" t="s">
        <v>159</v>
      </c>
      <c r="H2" s="141" t="s">
        <v>160</v>
      </c>
      <c r="I2" s="141" t="s">
        <v>161</v>
      </c>
      <c r="J2" s="141" t="s">
        <v>162</v>
      </c>
      <c r="K2" s="141" t="s">
        <v>163</v>
      </c>
      <c r="L2" s="141" t="s">
        <v>164</v>
      </c>
      <c r="M2" s="141" t="s">
        <v>165</v>
      </c>
      <c r="N2" s="141" t="s">
        <v>166</v>
      </c>
      <c r="O2" s="141" t="s">
        <v>167</v>
      </c>
      <c r="P2" s="141" t="s">
        <v>168</v>
      </c>
      <c r="Q2" s="141" t="s">
        <v>169</v>
      </c>
      <c r="R2" s="141" t="s">
        <v>170</v>
      </c>
      <c r="S2" s="141" t="s">
        <v>171</v>
      </c>
      <c r="T2" s="141" t="s">
        <v>172</v>
      </c>
      <c r="U2" s="141" t="s">
        <v>173</v>
      </c>
      <c r="V2" s="141" t="s">
        <v>174</v>
      </c>
      <c r="W2" s="141" t="s">
        <v>175</v>
      </c>
      <c r="X2" s="141" t="s">
        <v>176</v>
      </c>
      <c r="Y2" s="141" t="s">
        <v>177</v>
      </c>
      <c r="Z2" s="141" t="s">
        <v>178</v>
      </c>
      <c r="AA2" s="141" t="s">
        <v>298</v>
      </c>
      <c r="AB2" s="141" t="s">
        <v>299</v>
      </c>
      <c r="AC2" s="141" t="s">
        <v>179</v>
      </c>
      <c r="AD2" s="141" t="s">
        <v>180</v>
      </c>
      <c r="AE2" s="141" t="s">
        <v>181</v>
      </c>
      <c r="AF2" s="141" t="s">
        <v>182</v>
      </c>
      <c r="AG2" s="141" t="s">
        <v>183</v>
      </c>
      <c r="AH2" s="141" t="s">
        <v>184</v>
      </c>
      <c r="AI2" s="141" t="s">
        <v>185</v>
      </c>
      <c r="AJ2" s="141" t="s">
        <v>186</v>
      </c>
      <c r="AK2" s="141" t="s">
        <v>300</v>
      </c>
      <c r="AL2" s="141" t="s">
        <v>301</v>
      </c>
      <c r="AM2" s="141" t="s">
        <v>187</v>
      </c>
      <c r="AN2" s="141" t="s">
        <v>188</v>
      </c>
      <c r="AO2" s="141" t="s">
        <v>189</v>
      </c>
      <c r="AP2" s="141" t="s">
        <v>190</v>
      </c>
      <c r="AQ2" s="141" t="s">
        <v>191</v>
      </c>
      <c r="AR2" s="141" t="s">
        <v>192</v>
      </c>
      <c r="AS2" s="141" t="s">
        <v>193</v>
      </c>
      <c r="AT2" s="141" t="s">
        <v>194</v>
      </c>
      <c r="AU2" s="141" t="s">
        <v>195</v>
      </c>
      <c r="AV2" s="141" t="s">
        <v>196</v>
      </c>
      <c r="AW2" s="141" t="s">
        <v>197</v>
      </c>
      <c r="AX2" s="141" t="s">
        <v>198</v>
      </c>
      <c r="AY2" s="141" t="s">
        <v>199</v>
      </c>
      <c r="AZ2" s="141" t="s">
        <v>200</v>
      </c>
      <c r="BA2" s="141" t="s">
        <v>201</v>
      </c>
      <c r="BB2" s="141" t="s">
        <v>202</v>
      </c>
      <c r="BC2" s="141" t="s">
        <v>203</v>
      </c>
      <c r="BD2" s="141" t="s">
        <v>204</v>
      </c>
      <c r="BE2" s="141" t="s">
        <v>205</v>
      </c>
      <c r="BF2" s="141" t="s">
        <v>206</v>
      </c>
      <c r="BG2" s="141" t="s">
        <v>207</v>
      </c>
      <c r="BH2" s="141" t="s">
        <v>208</v>
      </c>
      <c r="BI2" s="141" t="s">
        <v>209</v>
      </c>
      <c r="BJ2" s="141" t="s">
        <v>210</v>
      </c>
      <c r="BK2" s="106" t="s">
        <v>211</v>
      </c>
      <c r="BL2" s="141" t="s">
        <v>212</v>
      </c>
      <c r="BM2" s="141" t="s">
        <v>213</v>
      </c>
      <c r="BN2" s="141" t="s">
        <v>214</v>
      </c>
      <c r="BO2" s="141" t="s">
        <v>215</v>
      </c>
      <c r="BP2" s="141" t="s">
        <v>216</v>
      </c>
      <c r="BQ2" s="141" t="s">
        <v>217</v>
      </c>
      <c r="BR2" s="141" t="s">
        <v>218</v>
      </c>
      <c r="BS2" s="141" t="s">
        <v>219</v>
      </c>
      <c r="BT2" s="106" t="s">
        <v>220</v>
      </c>
      <c r="BU2" s="409"/>
      <c r="BV2" s="75" t="s">
        <v>160</v>
      </c>
      <c r="BW2" s="75" t="s">
        <v>161</v>
      </c>
      <c r="BX2" s="75" t="s">
        <v>162</v>
      </c>
      <c r="BY2" s="75" t="s">
        <v>163</v>
      </c>
      <c r="BZ2" s="75" t="s">
        <v>164</v>
      </c>
      <c r="CA2" s="75" t="s">
        <v>165</v>
      </c>
      <c r="CB2" s="75" t="s">
        <v>166</v>
      </c>
      <c r="CC2" s="75" t="s">
        <v>302</v>
      </c>
      <c r="CD2" s="75" t="s">
        <v>303</v>
      </c>
      <c r="CE2" s="75" t="s">
        <v>304</v>
      </c>
      <c r="CF2" s="75" t="s">
        <v>305</v>
      </c>
      <c r="CG2" s="75" t="s">
        <v>221</v>
      </c>
      <c r="CH2" s="75" t="s">
        <v>222</v>
      </c>
      <c r="CI2" s="75" t="s">
        <v>171</v>
      </c>
      <c r="CJ2" s="75" t="s">
        <v>172</v>
      </c>
      <c r="CK2" s="75" t="s">
        <v>173</v>
      </c>
      <c r="CL2" s="75" t="s">
        <v>174</v>
      </c>
      <c r="CM2" s="75" t="s">
        <v>175</v>
      </c>
      <c r="CN2" s="75" t="s">
        <v>176</v>
      </c>
      <c r="CO2" s="75" t="s">
        <v>177</v>
      </c>
      <c r="CP2" s="75" t="s">
        <v>178</v>
      </c>
      <c r="CQ2" s="75" t="s">
        <v>298</v>
      </c>
      <c r="CR2" s="75" t="s">
        <v>299</v>
      </c>
      <c r="CS2" s="75" t="s">
        <v>179</v>
      </c>
      <c r="CT2" s="75" t="s">
        <v>180</v>
      </c>
      <c r="CU2" s="75" t="s">
        <v>181</v>
      </c>
      <c r="CV2" s="75" t="s">
        <v>182</v>
      </c>
      <c r="CW2" s="75" t="s">
        <v>183</v>
      </c>
      <c r="CX2" s="75" t="s">
        <v>184</v>
      </c>
      <c r="CY2" s="75" t="s">
        <v>223</v>
      </c>
      <c r="CZ2" s="75" t="s">
        <v>185</v>
      </c>
      <c r="DA2" s="75" t="s">
        <v>187</v>
      </c>
      <c r="DB2" s="75" t="s">
        <v>188</v>
      </c>
      <c r="DC2" s="75" t="s">
        <v>189</v>
      </c>
      <c r="DD2" s="75" t="s">
        <v>190</v>
      </c>
      <c r="DE2" s="75" t="s">
        <v>191</v>
      </c>
      <c r="DF2" s="75" t="s">
        <v>192</v>
      </c>
      <c r="DG2" s="75" t="s">
        <v>193</v>
      </c>
      <c r="DH2" s="75" t="s">
        <v>194</v>
      </c>
      <c r="DI2" s="75" t="s">
        <v>195</v>
      </c>
      <c r="DJ2" s="75" t="s">
        <v>196</v>
      </c>
      <c r="DK2" s="75" t="s">
        <v>197</v>
      </c>
      <c r="DL2" s="75" t="s">
        <v>198</v>
      </c>
      <c r="DM2" s="75" t="s">
        <v>199</v>
      </c>
      <c r="DN2" s="75" t="s">
        <v>200</v>
      </c>
      <c r="DO2" s="75" t="s">
        <v>201</v>
      </c>
      <c r="DP2" s="75" t="s">
        <v>202</v>
      </c>
      <c r="DQ2" s="75" t="s">
        <v>203</v>
      </c>
      <c r="DR2" s="75" t="s">
        <v>204</v>
      </c>
      <c r="DS2" s="75" t="s">
        <v>205</v>
      </c>
      <c r="DT2" s="75" t="s">
        <v>206</v>
      </c>
      <c r="DU2" s="75" t="s">
        <v>207</v>
      </c>
      <c r="DV2" s="75" t="s">
        <v>208</v>
      </c>
      <c r="DW2" s="75" t="s">
        <v>209</v>
      </c>
      <c r="DX2" s="75" t="s">
        <v>210</v>
      </c>
      <c r="DY2" s="106" t="s">
        <v>211</v>
      </c>
      <c r="DZ2" s="75" t="s">
        <v>212</v>
      </c>
      <c r="EA2" s="75" t="s">
        <v>213</v>
      </c>
      <c r="EB2" s="75" t="s">
        <v>214</v>
      </c>
      <c r="EC2" s="75" t="s">
        <v>215</v>
      </c>
      <c r="ED2" s="75" t="s">
        <v>216</v>
      </c>
      <c r="EE2" s="75" t="s">
        <v>217</v>
      </c>
      <c r="EF2" s="75" t="s">
        <v>218</v>
      </c>
      <c r="EG2" s="75" t="s">
        <v>219</v>
      </c>
      <c r="EH2" s="106" t="s">
        <v>220</v>
      </c>
      <c r="EI2" s="106" t="s">
        <v>224</v>
      </c>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row>
    <row r="3" spans="1:237" ht="15" thickBot="1" x14ac:dyDescent="0.4">
      <c r="A3" s="104">
        <f>'Scoreformulier beoordeling'!D13</f>
        <v>0</v>
      </c>
      <c r="B3" s="104">
        <f>'Scoreformulier beoordeling'!D7</f>
        <v>0</v>
      </c>
      <c r="C3" s="104">
        <f>'Scoreformulier beoordeling'!D8</f>
        <v>0</v>
      </c>
      <c r="D3" s="104">
        <f>'Scoreformulier beoordeling'!D9</f>
        <v>0</v>
      </c>
      <c r="E3" s="104">
        <f>'Scoreformulier beoordeling'!D10</f>
        <v>0</v>
      </c>
      <c r="F3" s="140">
        <f>'Scoreformulier beoordeling'!D12</f>
        <v>0</v>
      </c>
      <c r="G3" s="105">
        <f>'Tijdsregistratie beoordelaar'!J2</f>
        <v>0</v>
      </c>
      <c r="H3" s="104">
        <f>'Scoreformulier beoordeling'!H49</f>
        <v>0</v>
      </c>
      <c r="I3" s="104">
        <f>'Scoreformulier beoordeling'!H51</f>
        <v>0</v>
      </c>
      <c r="J3" s="104">
        <f>'Scoreformulier beoordeling'!H55</f>
        <v>0</v>
      </c>
      <c r="K3" s="104">
        <f>'Scoreformulier beoordeling'!H61</f>
        <v>0</v>
      </c>
      <c r="L3" s="104">
        <f>'Scoreformulier beoordeling'!H63</f>
        <v>0</v>
      </c>
      <c r="M3" s="104">
        <f>'Scoreformulier beoordeling'!H69</f>
        <v>0</v>
      </c>
      <c r="N3" s="104">
        <f>'Scoreformulier beoordeling'!H71</f>
        <v>0</v>
      </c>
      <c r="O3" s="104">
        <f>'Scoreformulier beoordeling'!H77</f>
        <v>0</v>
      </c>
      <c r="P3" s="104">
        <f>'Scoreformulier beoordeling'!H79</f>
        <v>0</v>
      </c>
      <c r="Q3" s="104">
        <f>'Scoreformulier beoordeling'!H82</f>
        <v>0</v>
      </c>
      <c r="R3" s="104">
        <f>'Scoreformulier beoordeling'!H84</f>
        <v>0</v>
      </c>
      <c r="S3" s="104">
        <f>'Scoreformulier beoordeling'!H90</f>
        <v>0</v>
      </c>
      <c r="T3" s="104">
        <f>'Scoreformulier beoordeling'!H92</f>
        <v>0</v>
      </c>
      <c r="U3" s="104">
        <f>'Scoreformulier beoordeling'!H98</f>
        <v>0</v>
      </c>
      <c r="V3" s="104">
        <f>'Scoreformulier beoordeling'!H100</f>
        <v>0</v>
      </c>
      <c r="W3" s="104">
        <f>'Scoreformulier beoordeling'!H102</f>
        <v>0</v>
      </c>
      <c r="X3" s="104">
        <f>'Scoreformulier beoordeling'!H104</f>
        <v>0</v>
      </c>
      <c r="Y3" s="104">
        <f>'Scoreformulier beoordeling'!H110</f>
        <v>0</v>
      </c>
      <c r="Z3" s="104">
        <f>'Scoreformulier beoordeling'!H112</f>
        <v>0</v>
      </c>
      <c r="AA3" s="104">
        <f>'Scoreformulier beoordeling'!H115</f>
        <v>0</v>
      </c>
      <c r="AB3" s="104">
        <f>'Scoreformulier beoordeling'!H117</f>
        <v>0</v>
      </c>
      <c r="AC3" s="104">
        <f>'Scoreformulier beoordeling'!H123</f>
        <v>0</v>
      </c>
      <c r="AD3" s="104">
        <f>'Scoreformulier beoordeling'!H125</f>
        <v>0</v>
      </c>
      <c r="AE3" s="104">
        <f>'Scoreformulier beoordeling'!H131</f>
        <v>0</v>
      </c>
      <c r="AF3" s="104">
        <f>'Scoreformulier beoordeling'!H133</f>
        <v>0</v>
      </c>
      <c r="AG3" s="104">
        <f>'Scoreformulier beoordeling'!H136</f>
        <v>0</v>
      </c>
      <c r="AH3" s="104">
        <f>'Scoreformulier beoordeling'!H138</f>
        <v>0</v>
      </c>
      <c r="AI3" s="104">
        <f>'Scoreformulier beoordeling'!H141</f>
        <v>0</v>
      </c>
      <c r="AJ3" s="104">
        <f>'Scoreformulier beoordeling'!H143</f>
        <v>0</v>
      </c>
      <c r="AK3" s="104">
        <f>'Scoreformulier beoordeling'!H145</f>
        <v>0</v>
      </c>
      <c r="AL3" s="104">
        <f>'Scoreformulier beoordeling'!H147</f>
        <v>0</v>
      </c>
      <c r="AM3" s="104">
        <f>'Scoreformulier beoordeling'!H152</f>
        <v>0</v>
      </c>
      <c r="AN3" s="104">
        <f>'Scoreformulier beoordeling'!H154</f>
        <v>0</v>
      </c>
      <c r="AO3" s="104">
        <f>'Scoreformulier beoordeling'!H156</f>
        <v>0</v>
      </c>
      <c r="AP3" s="104">
        <f>'Scoreformulier beoordeling'!H158</f>
        <v>0</v>
      </c>
      <c r="AQ3" s="104">
        <f>'Scoreformulier beoordeling'!H159</f>
        <v>0</v>
      </c>
      <c r="AR3" s="104">
        <f>'Scoreformulier beoordeling'!H161</f>
        <v>0</v>
      </c>
      <c r="AS3" s="104">
        <f>'Scoreformulier beoordeling'!H165</f>
        <v>0</v>
      </c>
      <c r="AT3" s="104">
        <f>'Scoreformulier beoordeling'!H168</f>
        <v>0</v>
      </c>
      <c r="AU3" s="104">
        <f>'Scoreformulier beoordeling'!H171</f>
        <v>0</v>
      </c>
      <c r="AV3" s="104">
        <f>'Scoreformulier beoordeling'!H175</f>
        <v>0</v>
      </c>
      <c r="AW3" s="104">
        <f>'Scoreformulier beoordeling'!H178</f>
        <v>0</v>
      </c>
      <c r="AX3" s="104">
        <f>'Scoreformulier beoordeling'!H181</f>
        <v>0</v>
      </c>
      <c r="AY3" s="104">
        <f>'Scoreformulier beoordeling'!H185</f>
        <v>0</v>
      </c>
      <c r="AZ3" s="104">
        <f>'Scoreformulier beoordeling'!H187</f>
        <v>0</v>
      </c>
      <c r="BA3" s="104">
        <f>'Scoreformulier beoordeling'!H191</f>
        <v>0</v>
      </c>
      <c r="BB3" s="104">
        <f>'Scoreformulier beoordeling'!H194</f>
        <v>0</v>
      </c>
      <c r="BC3" s="104">
        <f>'Scoreformulier beoordeling'!H198</f>
        <v>0</v>
      </c>
      <c r="BD3" s="104">
        <f>'Scoreformulier beoordeling'!H201</f>
        <v>0</v>
      </c>
      <c r="BE3" s="104">
        <f>'Scoreformulier beoordeling'!H205</f>
        <v>0</v>
      </c>
      <c r="BF3" s="104">
        <f>'Scoreformulier beoordeling'!H208</f>
        <v>0</v>
      </c>
      <c r="BG3" s="104">
        <f>'Scoreformulier beoordeling'!H211</f>
        <v>0</v>
      </c>
      <c r="BH3" s="104">
        <f>'Scoreformulier beoordeling'!H214</f>
        <v>0</v>
      </c>
      <c r="BI3" s="104">
        <f>'Scoreformulier beoordeling'!H219</f>
        <v>0</v>
      </c>
      <c r="BJ3" s="104">
        <f>'Scoreformulier beoordeling'!H221</f>
        <v>0</v>
      </c>
      <c r="BK3" s="104">
        <f>'Scoreformulier beoordeling'!H225</f>
        <v>0</v>
      </c>
      <c r="BL3" s="104">
        <f>'Scoreformulier beoordeling'!H232</f>
        <v>0</v>
      </c>
      <c r="BM3" s="104">
        <f>'Scoreformulier beoordeling'!H239</f>
        <v>0</v>
      </c>
      <c r="BN3" s="104">
        <f>'Scoreformulier beoordeling'!H244</f>
        <v>0</v>
      </c>
      <c r="BO3" s="104">
        <f>'Scoreformulier beoordeling'!H246</f>
        <v>0</v>
      </c>
      <c r="BP3" s="104">
        <f>'Scoreformulier beoordeling'!H249</f>
        <v>0</v>
      </c>
      <c r="BQ3" s="104">
        <f>'Scoreformulier beoordeling'!H256</f>
        <v>0</v>
      </c>
      <c r="BR3" s="104">
        <f>'Scoreformulier beoordeling'!H258</f>
        <v>0</v>
      </c>
      <c r="BS3" s="104">
        <f>'Scoreformulier beoordeling'!H261</f>
        <v>0</v>
      </c>
      <c r="BT3" s="104">
        <f>'Scoreformulier beoordeling'!H266</f>
        <v>0</v>
      </c>
      <c r="BU3" s="410"/>
      <c r="BV3" s="104">
        <f>'Scoreformulier beoordeling'!I49</f>
        <v>0</v>
      </c>
      <c r="BW3" s="104">
        <f>'Scoreformulier beoordeling'!I51</f>
        <v>0</v>
      </c>
      <c r="BX3" s="104">
        <f>'Scoreformulier beoordeling'!I55</f>
        <v>0</v>
      </c>
      <c r="BY3" s="104">
        <f>'Scoreformulier beoordeling'!I61</f>
        <v>0</v>
      </c>
      <c r="BZ3" s="104">
        <f>'Scoreformulier beoordeling'!I63</f>
        <v>0</v>
      </c>
      <c r="CA3" s="104">
        <f>'Scoreformulier beoordeling'!I69</f>
        <v>0</v>
      </c>
      <c r="CB3" s="104">
        <f>'Scoreformulier beoordeling'!I71</f>
        <v>0</v>
      </c>
      <c r="CC3" s="104">
        <f>'Scoreformulier beoordeling'!I77</f>
        <v>0</v>
      </c>
      <c r="CD3" s="104">
        <f>'Scoreformulier beoordeling'!I79</f>
        <v>0</v>
      </c>
      <c r="CE3" s="104">
        <f>'Scoreformulier beoordeling'!I82</f>
        <v>0</v>
      </c>
      <c r="CF3" s="104">
        <f>'Scoreformulier beoordeling'!I84</f>
        <v>0</v>
      </c>
      <c r="CG3" s="104">
        <f>'Scoreformulier beoordeling'!I82</f>
        <v>0</v>
      </c>
      <c r="CH3" s="104">
        <f>'Scoreformulier beoordeling'!I84</f>
        <v>0</v>
      </c>
      <c r="CI3" s="104">
        <f>'Scoreformulier beoordeling'!I90</f>
        <v>0</v>
      </c>
      <c r="CJ3" s="104">
        <f>'Scoreformulier beoordeling'!I92</f>
        <v>0</v>
      </c>
      <c r="CK3" s="104">
        <f>'Scoreformulier beoordeling'!I98</f>
        <v>0</v>
      </c>
      <c r="CL3" s="104">
        <f>'Scoreformulier beoordeling'!I100</f>
        <v>0</v>
      </c>
      <c r="CM3" s="104">
        <f>'Scoreformulier beoordeling'!I102</f>
        <v>0</v>
      </c>
      <c r="CN3" s="104">
        <f>'Scoreformulier beoordeling'!I104</f>
        <v>0</v>
      </c>
      <c r="CO3" s="104">
        <f>'Scoreformulier beoordeling'!I110</f>
        <v>0</v>
      </c>
      <c r="CP3" s="104">
        <f>'Scoreformulier beoordeling'!I112</f>
        <v>0</v>
      </c>
      <c r="CQ3" s="104">
        <f>'Scoreformulier beoordeling'!I115</f>
        <v>0</v>
      </c>
      <c r="CR3" s="104">
        <f>'Scoreformulier beoordeling'!I117</f>
        <v>0</v>
      </c>
      <c r="CS3" s="104">
        <f>'Scoreformulier beoordeling'!I123</f>
        <v>0</v>
      </c>
      <c r="CT3" s="104">
        <f>'Scoreformulier beoordeling'!I125</f>
        <v>0</v>
      </c>
      <c r="CU3" s="104">
        <f>'Scoreformulier beoordeling'!I131</f>
        <v>0</v>
      </c>
      <c r="CV3" s="104">
        <f>'Scoreformulier beoordeling'!I133</f>
        <v>0</v>
      </c>
      <c r="CW3" s="104">
        <f>'Scoreformulier beoordeling'!I136</f>
        <v>0</v>
      </c>
      <c r="CX3" s="104">
        <f>'Scoreformulier beoordeling'!I138</f>
        <v>0</v>
      </c>
      <c r="CY3" s="104">
        <f>'Scoreformulier beoordeling'!I141</f>
        <v>0</v>
      </c>
      <c r="CZ3" s="104">
        <f>'Scoreformulier beoordeling'!I143</f>
        <v>0</v>
      </c>
      <c r="DA3" s="104">
        <f>'Scoreformulier beoordeling'!I152</f>
        <v>0</v>
      </c>
      <c r="DB3" s="104">
        <f>'Scoreformulier beoordeling'!I154</f>
        <v>0</v>
      </c>
      <c r="DC3" s="104">
        <f>'Scoreformulier beoordeling'!I156</f>
        <v>0</v>
      </c>
      <c r="DD3" s="104">
        <f>'Scoreformulier beoordeling'!I158</f>
        <v>0</v>
      </c>
      <c r="DE3" s="104">
        <f>'Scoreformulier beoordeling'!I159</f>
        <v>0</v>
      </c>
      <c r="DF3" s="104">
        <f>'Scoreformulier beoordeling'!I161</f>
        <v>0</v>
      </c>
      <c r="DG3" s="104">
        <f>'Scoreformulier beoordeling'!I165</f>
        <v>0</v>
      </c>
      <c r="DH3" s="104">
        <f>'Scoreformulier beoordeling'!I168</f>
        <v>0</v>
      </c>
      <c r="DI3" s="104">
        <f>'Scoreformulier beoordeling'!I171</f>
        <v>0</v>
      </c>
      <c r="DJ3" s="104">
        <f>'Scoreformulier beoordeling'!I175</f>
        <v>0</v>
      </c>
      <c r="DK3" s="104">
        <f>'Scoreformulier beoordeling'!I178</f>
        <v>0</v>
      </c>
      <c r="DL3" s="104">
        <f>'Scoreformulier beoordeling'!I181</f>
        <v>0</v>
      </c>
      <c r="DM3" s="104">
        <f>'Scoreformulier beoordeling'!I185</f>
        <v>0</v>
      </c>
      <c r="DN3" s="104">
        <f>'Scoreformulier beoordeling'!I187</f>
        <v>0</v>
      </c>
      <c r="DO3" s="104">
        <f>'Scoreformulier beoordeling'!I191</f>
        <v>0</v>
      </c>
      <c r="DP3" s="104">
        <f>'Scoreformulier beoordeling'!I194</f>
        <v>0</v>
      </c>
      <c r="DQ3" s="104">
        <f>'Scoreformulier beoordeling'!I198</f>
        <v>0</v>
      </c>
      <c r="DR3" s="104">
        <f>'Scoreformulier beoordeling'!I201</f>
        <v>0</v>
      </c>
      <c r="DS3" s="104">
        <f>'Scoreformulier beoordeling'!I205</f>
        <v>0</v>
      </c>
      <c r="DT3" s="104">
        <f>'Scoreformulier beoordeling'!I208</f>
        <v>0</v>
      </c>
      <c r="DU3" s="104">
        <f>'Scoreformulier beoordeling'!I211</f>
        <v>0</v>
      </c>
      <c r="DV3" s="104">
        <f>'Scoreformulier beoordeling'!I214</f>
        <v>0</v>
      </c>
      <c r="DW3" s="104">
        <f>'Scoreformulier beoordeling'!I219</f>
        <v>0</v>
      </c>
      <c r="DX3" s="104">
        <f>'Scoreformulier beoordeling'!I221</f>
        <v>0</v>
      </c>
      <c r="DY3" s="104">
        <f>'Scoreformulier beoordeling'!I226</f>
        <v>0</v>
      </c>
      <c r="DZ3" s="104">
        <f>'Scoreformulier beoordeling'!I232</f>
        <v>0</v>
      </c>
      <c r="EA3" s="104">
        <f>'Scoreformulier beoordeling'!I239</f>
        <v>0</v>
      </c>
      <c r="EB3" s="104">
        <f>'Scoreformulier beoordeling'!I244</f>
        <v>0</v>
      </c>
      <c r="EC3" s="104">
        <f>'Scoreformulier beoordeling'!I246</f>
        <v>0</v>
      </c>
      <c r="ED3" s="104">
        <f>'Scoreformulier beoordeling'!I249</f>
        <v>0</v>
      </c>
      <c r="EE3" s="104">
        <f>'Scoreformulier beoordeling'!I256</f>
        <v>0</v>
      </c>
      <c r="EF3" s="104">
        <f>'Scoreformulier beoordeling'!I258</f>
        <v>0</v>
      </c>
      <c r="EG3" s="104">
        <f>'Scoreformulier beoordeling'!I261</f>
        <v>0</v>
      </c>
      <c r="EH3" s="104">
        <f>'Scoreformulier beoordeling'!I267</f>
        <v>0</v>
      </c>
      <c r="EI3" s="104">
        <f>'Scoreformulier beoordeling'!J227</f>
        <v>8</v>
      </c>
    </row>
    <row r="5" spans="1:237" ht="15.75" customHeight="1" x14ac:dyDescent="0.35"/>
  </sheetData>
  <sheetProtection algorithmName="SHA-512" hashValue="qUJ/XnWtGTbW+HLy0bX9dpVID7xGinTs9uipMW4mTuGW7eQG6lOUQ3yRo9YjifuU1pjvZqdOVqNUMgHVSTIwVA==" saltValue="Z6F5Shy3ZKgxfJeuk1cbrA==" spinCount="100000" sheet="1" objects="1" scenarios="1"/>
  <mergeCells count="18">
    <mergeCell ref="AM1:AZ1"/>
    <mergeCell ref="BA1:BH1"/>
    <mergeCell ref="BL1:BS1"/>
    <mergeCell ref="A1:G1"/>
    <mergeCell ref="H1:R1"/>
    <mergeCell ref="S1:X1"/>
    <mergeCell ref="Y1:AB1"/>
    <mergeCell ref="AC1:AL1"/>
    <mergeCell ref="BI1:BJ1"/>
    <mergeCell ref="DZ1:EG1"/>
    <mergeCell ref="BU1:BU3"/>
    <mergeCell ref="BV1:CH1"/>
    <mergeCell ref="CI1:CN1"/>
    <mergeCell ref="CO1:CR1"/>
    <mergeCell ref="CS1:CZ1"/>
    <mergeCell ref="DA1:DN1"/>
    <mergeCell ref="DO1:DV1"/>
    <mergeCell ref="DW1:DX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4C65E-6159-458C-B43D-A61A20CD7B4E}">
  <dimension ref="A1:C6"/>
  <sheetViews>
    <sheetView tabSelected="1" workbookViewId="0">
      <selection activeCell="F8" sqref="F8"/>
    </sheetView>
  </sheetViews>
  <sheetFormatPr defaultRowHeight="14.5" x14ac:dyDescent="0.35"/>
  <cols>
    <col min="2" max="2" width="9.08984375" customWidth="1"/>
    <col min="3" max="3" width="68" bestFit="1" customWidth="1"/>
  </cols>
  <sheetData>
    <row r="1" spans="1:3" x14ac:dyDescent="0.35">
      <c r="A1" s="272" t="s">
        <v>311</v>
      </c>
      <c r="B1" s="272" t="s">
        <v>312</v>
      </c>
      <c r="C1" s="272" t="s">
        <v>313</v>
      </c>
    </row>
    <row r="2" spans="1:3" x14ac:dyDescent="0.35">
      <c r="A2" s="273">
        <v>3</v>
      </c>
      <c r="B2" s="274">
        <v>45364</v>
      </c>
      <c r="C2" s="273" t="s">
        <v>314</v>
      </c>
    </row>
    <row r="3" spans="1:3" ht="43.5" x14ac:dyDescent="0.35">
      <c r="A3" s="273">
        <v>7</v>
      </c>
      <c r="B3" s="274">
        <v>45419</v>
      </c>
      <c r="C3" s="275" t="s">
        <v>315</v>
      </c>
    </row>
    <row r="4" spans="1:3" ht="29" x14ac:dyDescent="0.35">
      <c r="A4" s="273">
        <v>10</v>
      </c>
      <c r="B4" s="274">
        <v>45419</v>
      </c>
      <c r="C4" s="275" t="s">
        <v>316</v>
      </c>
    </row>
    <row r="5" spans="1:3" ht="29" x14ac:dyDescent="0.35">
      <c r="A5" s="273">
        <v>13</v>
      </c>
      <c r="B5" s="274">
        <v>45814</v>
      </c>
      <c r="C5" s="275" t="s">
        <v>317</v>
      </c>
    </row>
    <row r="6" spans="1:3" ht="72.5" x14ac:dyDescent="0.35">
      <c r="A6" s="273"/>
      <c r="B6" s="274">
        <v>46147</v>
      </c>
      <c r="C6" s="275" t="s">
        <v>321</v>
      </c>
    </row>
  </sheetData>
  <sheetProtection algorithmName="SHA-512" hashValue="IsjPMrEVp7drddbjmroruuCIqC37BHWykppskWKsQuEfI/+SWb/d/LmnzFnuwwZcJV3K7VHu6cf5pXEfTGTDyA==" saltValue="P4MPRXzbkURae6oqUrwHO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D08515FFBA944EA2C1914B990C5454" ma:contentTypeVersion="3" ma:contentTypeDescription="Een nieuw document maken." ma:contentTypeScope="" ma:versionID="1e548f6e785b6e77ab95ac42fbc7029d">
  <xsd:schema xmlns:xsd="http://www.w3.org/2001/XMLSchema" xmlns:xs="http://www.w3.org/2001/XMLSchema" xmlns:p="http://schemas.microsoft.com/office/2006/metadata/properties" xmlns:ns2="8fc26434-dde5-4926-be50-71b8f8451647" targetNamespace="http://schemas.microsoft.com/office/2006/metadata/properties" ma:root="true" ma:fieldsID="7524544a13d0b27fa3a955bb91d10254" ns2:_="">
    <xsd:import namespace="8fc26434-dde5-4926-be50-71b8f845164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c26434-dde5-4926-be50-71b8f84516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1934CA-47B0-44BE-B339-C4EC96443FF9}">
  <ds:schemaRefs>
    <ds:schemaRef ds:uri="http://purl.org/dc/dcmitype/"/>
    <ds:schemaRef ds:uri="http://schemas.microsoft.com/office/2006/documentManagement/types"/>
    <ds:schemaRef ds:uri="http://purl.org/dc/elements/1.1/"/>
    <ds:schemaRef ds:uri="http://schemas.microsoft.com/office/2006/metadata/properties"/>
    <ds:schemaRef ds:uri="9af68710-22b7-49a0-ae09-6fd475361259"/>
    <ds:schemaRef ds:uri="http://schemas.microsoft.com/office/infopath/2007/PartnerControls"/>
    <ds:schemaRef ds:uri="http://purl.org/dc/terms/"/>
    <ds:schemaRef ds:uri="http://schemas.openxmlformats.org/package/2006/metadata/core-properties"/>
    <ds:schemaRef ds:uri="61058d52-a7c9-4707-832e-2fff6defd146"/>
    <ds:schemaRef ds:uri="http://www.w3.org/XML/1998/namespace"/>
  </ds:schemaRefs>
</ds:datastoreItem>
</file>

<file path=customXml/itemProps2.xml><?xml version="1.0" encoding="utf-8"?>
<ds:datastoreItem xmlns:ds="http://schemas.openxmlformats.org/officeDocument/2006/customXml" ds:itemID="{FBA2AE05-543D-40D5-823D-6A1FF739C93B}">
  <ds:schemaRefs>
    <ds:schemaRef ds:uri="http://schemas.microsoft.com/sharepoint/v3/contenttype/forms"/>
  </ds:schemaRefs>
</ds:datastoreItem>
</file>

<file path=customXml/itemProps3.xml><?xml version="1.0" encoding="utf-8"?>
<ds:datastoreItem xmlns:ds="http://schemas.openxmlformats.org/officeDocument/2006/customXml" ds:itemID="{8D2385EA-0F2B-421B-8897-CC16C349F0B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Versiebeheer</vt:lpstr>
      <vt:lpstr>Scoreformulier beoordeling</vt:lpstr>
      <vt:lpstr>Tijdsregistratie beoordelaar</vt:lpstr>
      <vt:lpstr>Data exportblad</vt:lpstr>
      <vt:lpstr>Besluiten</vt:lpstr>
      <vt:lpstr>'Scoreformulier beoordeling'!Afdrukbereik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Keurentjes, Puck</dc:creator>
  <cp:keywords/>
  <dc:description/>
  <cp:lastModifiedBy>CLBPS | Nadine van Haaften</cp:lastModifiedBy>
  <cp:revision/>
  <cp:lastPrinted>2023-05-09T12:56:32Z</cp:lastPrinted>
  <dcterms:created xsi:type="dcterms:W3CDTF">2021-11-01T10:56:40Z</dcterms:created>
  <dcterms:modified xsi:type="dcterms:W3CDTF">2026-05-27T07:54:17Z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0x010100BFD08515FFBA944EA2C1914B990C5454</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SharedWithUsers">
    <vt:lpwstr/>
  </property>
</Properties>
</file>